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-12 Data" sheetId="1" state="visible" r:id="rId1"/>
    <sheet name="P&amp;L Summary" sheetId="2" state="visible" r:id="rId2"/>
    <sheet name="Checks &amp; Pricing" sheetId="3" state="visible" r:id="rId3"/>
    <sheet name="Audit Trai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sz val="11"/>
    </font>
    <font/>
    <font>
      <name val="Calibri"/>
      <b val="1"/>
      <color rgb="00FFFFFF"/>
      <sz val="11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  <fill>
      <patternFill patternType="solid">
        <fgColor rgb="00595959"/>
      </patternFill>
    </fill>
  </fills>
  <borders count="3">
    <border>
      <left/>
      <right/>
      <top/>
      <bottom/>
      <diagonal/>
    </border>
    <border>
      <bottom style="medium">
        <color rgb="00808080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vertical="top" wrapText="1"/>
    </xf>
    <xf numFmtId="49" fontId="4" fillId="0" borderId="0" pivotButton="0" quotePrefix="0" xfId="0"/>
    <xf numFmtId="3" fontId="4" fillId="0" borderId="0" pivotButton="0" quotePrefix="0" xfId="0"/>
    <xf numFmtId="0" fontId="3" fillId="0" borderId="0" pivotButton="0" quotePrefix="0" xfId="0"/>
    <xf numFmtId="3" fontId="3" fillId="0" borderId="0" pivotButton="0" quotePrefix="0" xfId="0"/>
    <xf numFmtId="0" fontId="5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3" fillId="3" borderId="0" pivotButton="0" quotePrefix="0" xfId="0"/>
    <xf numFmtId="3" fontId="3" fillId="3" borderId="0" pivotButton="0" quotePrefix="0" xfId="0"/>
    <xf numFmtId="164" fontId="3" fillId="3" borderId="0" pivotButton="0" quotePrefix="0" xfId="0"/>
    <xf numFmtId="0" fontId="6" fillId="4" borderId="0" pivotButton="0" quotePrefix="0" xfId="0"/>
    <xf numFmtId="49" fontId="3" fillId="3" borderId="0" pivotButton="0" quotePrefix="0" xfId="0"/>
    <xf numFmtId="0" fontId="4" fillId="0" borderId="0" pivotButton="0" quotePrefix="0" xfId="0"/>
    <xf numFmtId="49" fontId="4" fillId="0" borderId="0" applyAlignment="1" pivotButton="0" quotePrefix="0" xfId="0">
      <alignment vertical="top" wrapText="1"/>
    </xf>
    <xf numFmtId="164" fontId="4" fillId="0" borderId="0" pivotButton="0" quotePrefix="0" xfId="0"/>
    <xf numFmtId="49" fontId="3" fillId="0" borderId="0" pivotButton="0" quotePrefix="0" xfId="0"/>
    <xf numFmtId="0" fontId="2" fillId="0" borderId="0" applyAlignment="1" pivotButton="0" quotePrefix="0" xfId="0">
      <alignment vertical="top" wrapText="1"/>
    </xf>
    <xf numFmtId="10" fontId="4" fillId="0" borderId="0" pivotButton="0" quotePrefix="0" xfId="0"/>
    <xf numFmtId="49" fontId="7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1" t="inlineStr">
        <is>
          <t>T-12 data</t>
        </is>
      </c>
    </row>
    <row r="2">
      <c r="A2" s="2" t="inlineStr">
        <is>
          <t>Sample Mesa Apt — as of 2026-08-31</t>
        </is>
      </c>
    </row>
    <row r="3">
      <c r="A3" s="2" t="inlineStr">
        <is>
          <t>Months run oldest-first, detected from the labels rather than assumed — the trailing-three window depends on it.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4" t="inlineStr">
        <is>
          <t>Line item</t>
        </is>
      </c>
      <c r="B5" s="4" t="inlineStr">
        <is>
          <t>Category</t>
        </is>
      </c>
      <c r="C5" s="4" t="inlineStr">
        <is>
          <t>2025-07</t>
        </is>
      </c>
      <c r="D5" s="4" t="inlineStr">
        <is>
          <t>2025-08</t>
        </is>
      </c>
      <c r="E5" s="4" t="inlineStr">
        <is>
          <t>2025-09</t>
        </is>
      </c>
      <c r="F5" s="4" t="inlineStr">
        <is>
          <t>2025-10</t>
        </is>
      </c>
      <c r="G5" s="4" t="inlineStr">
        <is>
          <t>2025-11</t>
        </is>
      </c>
      <c r="H5" s="4" t="inlineStr">
        <is>
          <t>2025-12</t>
        </is>
      </c>
      <c r="I5" s="4" t="inlineStr">
        <is>
          <t>2026-01</t>
        </is>
      </c>
      <c r="J5" s="4" t="inlineStr">
        <is>
          <t>2026-02</t>
        </is>
      </c>
      <c r="K5" s="4" t="inlineStr">
        <is>
          <t>2026-03</t>
        </is>
      </c>
      <c r="L5" s="4" t="inlineStr">
        <is>
          <t>2026-04</t>
        </is>
      </c>
      <c r="M5" s="4" t="inlineStr">
        <is>
          <t>2026-05</t>
        </is>
      </c>
      <c r="N5" s="4" t="inlineStr">
        <is>
          <t>2026-06</t>
        </is>
      </c>
      <c r="O5" s="4" t="inlineStr">
        <is>
          <t>T-12 total</t>
        </is>
      </c>
      <c r="P5" s="4" t="inlineStr">
        <is>
          <t>T-3 total</t>
        </is>
      </c>
    </row>
    <row r="6">
      <c r="A6" s="5" t="inlineStr">
        <is>
          <t>MARKET RENT (1016)</t>
        </is>
      </c>
      <c r="B6" s="5" t="inlineStr">
        <is>
          <t>Gross Potential Rent</t>
        </is>
      </c>
      <c r="C6" s="6" t="n">
        <v>523748.5</v>
      </c>
      <c r="D6" s="6" t="n">
        <v>518034</v>
      </c>
      <c r="E6" s="6" t="n">
        <v>477312</v>
      </c>
      <c r="F6" s="6" t="n">
        <v>488185.5</v>
      </c>
      <c r="G6" s="6" t="n">
        <v>476769.1</v>
      </c>
      <c r="H6" s="6" t="n">
        <v>475585</v>
      </c>
      <c r="I6" s="6" t="n">
        <v>462715</v>
      </c>
      <c r="J6" s="6" t="n">
        <v>487927</v>
      </c>
      <c r="K6" s="6" t="n">
        <v>456093</v>
      </c>
      <c r="L6" s="6" t="n">
        <v>461043</v>
      </c>
      <c r="M6" s="6" t="n">
        <v>514811</v>
      </c>
      <c r="N6" s="6" t="n">
        <v>485380.5</v>
      </c>
      <c r="O6" s="6">
        <f>SUM(C6:N6)</f>
        <v/>
      </c>
      <c r="P6" s="6">
        <f>SUM(L6:N6)</f>
        <v/>
      </c>
    </row>
    <row r="7">
      <c r="A7" s="5" t="inlineStr">
        <is>
          <t>LOSS/GAIN TO LEASE (1017)</t>
        </is>
      </c>
      <c r="B7" s="5" t="inlineStr">
        <is>
          <t>Gain / (Loss) to Lease</t>
        </is>
      </c>
      <c r="C7" s="6" t="n">
        <v>-8037.48</v>
      </c>
      <c r="D7" s="6" t="n">
        <v>-2589.14</v>
      </c>
      <c r="E7" s="6" t="n">
        <v>35054.77</v>
      </c>
      <c r="F7" s="6" t="n">
        <v>20407.87</v>
      </c>
      <c r="G7" s="6" t="n">
        <v>32613.37</v>
      </c>
      <c r="H7" s="6" t="n">
        <v>28351.93</v>
      </c>
      <c r="I7" s="6" t="n">
        <v>41273.17</v>
      </c>
      <c r="J7" s="6" t="n">
        <v>17428.73</v>
      </c>
      <c r="K7" s="6" t="n">
        <v>45135.64</v>
      </c>
      <c r="L7" s="6" t="n">
        <v>39787.4</v>
      </c>
      <c r="M7" s="6" t="n">
        <v>-14836.79</v>
      </c>
      <c r="N7" s="6" t="n">
        <v>15005.73</v>
      </c>
      <c r="O7" s="6">
        <f>SUM(C7:N7)</f>
        <v/>
      </c>
      <c r="P7" s="6">
        <f>SUM(L7:N7)</f>
        <v/>
      </c>
    </row>
    <row r="8">
      <c r="A8" s="5" t="inlineStr">
        <is>
          <t>VACANCY (1020)</t>
        </is>
      </c>
      <c r="B8" s="5" t="inlineStr">
        <is>
          <t>Vacancy</t>
        </is>
      </c>
      <c r="C8" s="6" t="n">
        <v>-28108.67</v>
      </c>
      <c r="D8" s="6" t="n">
        <v>-37565.7</v>
      </c>
      <c r="E8" s="6" t="n">
        <v>-41626.04</v>
      </c>
      <c r="F8" s="6" t="n">
        <v>-39869.39</v>
      </c>
      <c r="G8" s="6" t="n">
        <v>-48284.1</v>
      </c>
      <c r="H8" s="6" t="n">
        <v>-42153.06</v>
      </c>
      <c r="I8" s="6" t="n">
        <v>-36450.41</v>
      </c>
      <c r="J8" s="6" t="n">
        <v>-32723.82</v>
      </c>
      <c r="K8" s="6" t="n">
        <v>-36968.6</v>
      </c>
      <c r="L8" s="6" t="n">
        <v>-34182.38</v>
      </c>
      <c r="M8" s="6" t="n">
        <v>-25351.37</v>
      </c>
      <c r="N8" s="6" t="n">
        <v>-19116</v>
      </c>
      <c r="O8" s="6">
        <f>SUM(C8:N8)</f>
        <v/>
      </c>
      <c r="P8" s="6">
        <f>SUM(L8:N8)</f>
        <v/>
      </c>
    </row>
    <row r="9">
      <c r="A9" s="5" t="inlineStr">
        <is>
          <t>MANAGEMENT OFFICE/MODEL (1030)</t>
        </is>
      </c>
      <c r="B9" s="5" t="inlineStr">
        <is>
          <t>Non-Revenue Units</t>
        </is>
      </c>
      <c r="C9" s="6" t="n">
        <v>-1248.5</v>
      </c>
      <c r="D9" s="6" t="n">
        <v>-1248.5</v>
      </c>
      <c r="E9" s="6" t="n">
        <v>-1248.5</v>
      </c>
      <c r="F9" s="6" t="n">
        <v>-1248.5</v>
      </c>
      <c r="G9" s="6" t="n">
        <v>-1248.5</v>
      </c>
      <c r="H9" s="6" t="n">
        <v>-1248.5</v>
      </c>
      <c r="I9" s="6" t="n">
        <v>-1248.5</v>
      </c>
      <c r="J9" s="6" t="n">
        <v>-1248.5</v>
      </c>
      <c r="K9" s="6" t="n">
        <v>-1248.5</v>
      </c>
      <c r="L9" s="6" t="n">
        <v>-1248.5</v>
      </c>
      <c r="M9" s="6" t="n">
        <v>-1248.5</v>
      </c>
      <c r="N9" s="6" t="n">
        <v>-1248.5</v>
      </c>
      <c r="O9" s="6">
        <f>SUM(C9:N9)</f>
        <v/>
      </c>
      <c r="P9" s="6">
        <f>SUM(L9:N9)</f>
        <v/>
      </c>
    </row>
    <row r="10">
      <c r="A10" s="5" t="inlineStr">
        <is>
          <t>STAFF UNITS (1040)</t>
        </is>
      </c>
      <c r="B10" s="5" t="inlineStr">
        <is>
          <t>Non-Revenue Units</t>
        </is>
      </c>
      <c r="C10" s="6" t="n">
        <v>-859.1</v>
      </c>
      <c r="D10" s="6" t="n">
        <v>-497.2</v>
      </c>
      <c r="E10" s="6" t="n">
        <v>-1221</v>
      </c>
      <c r="F10" s="6" t="n">
        <v>-474.17</v>
      </c>
      <c r="G10" s="6" t="n">
        <v>-361.9</v>
      </c>
      <c r="H10" s="6" t="n">
        <v>0</v>
      </c>
      <c r="I10" s="6" t="n">
        <v>0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0</v>
      </c>
      <c r="O10" s="6">
        <f>SUM(C10:N10)</f>
        <v/>
      </c>
      <c r="P10" s="6">
        <f>SUM(L10:N10)</f>
        <v/>
      </c>
    </row>
    <row r="11">
      <c r="A11" s="5" t="inlineStr">
        <is>
          <t>ONE-TIME CONCESSION (1052)</t>
        </is>
      </c>
      <c r="B11" s="5" t="inlineStr">
        <is>
          <t>Concessions</t>
        </is>
      </c>
      <c r="C11" s="6" t="n">
        <v>-14341.25</v>
      </c>
      <c r="D11" s="6" t="n">
        <v>-1699.5</v>
      </c>
      <c r="E11" s="6" t="n">
        <v>-24158.75</v>
      </c>
      <c r="F11" s="6" t="n">
        <v>-24241.25</v>
      </c>
      <c r="G11" s="6" t="n">
        <v>-8080.26</v>
      </c>
      <c r="H11" s="6" t="n">
        <v>-1336.5</v>
      </c>
      <c r="I11" s="6" t="n">
        <v>-22935</v>
      </c>
      <c r="J11" s="6" t="n">
        <v>-12130.12</v>
      </c>
      <c r="K11" s="6" t="n">
        <v>-800.25</v>
      </c>
      <c r="L11" s="6" t="n">
        <v>-1100</v>
      </c>
      <c r="M11" s="6" t="n">
        <v>-4521</v>
      </c>
      <c r="N11" s="6" t="n">
        <v>-1562</v>
      </c>
      <c r="O11" s="6">
        <f>SUM(C11:N11)</f>
        <v/>
      </c>
      <c r="P11" s="6">
        <f>SUM(L11:N11)</f>
        <v/>
      </c>
    </row>
    <row r="12">
      <c r="A12" s="5" t="inlineStr">
        <is>
          <t>VALET TRASH REIMBURSEMENTS (3001)</t>
        </is>
      </c>
      <c r="B12" s="5" t="inlineStr">
        <is>
          <t>Utility Reimbursements</t>
        </is>
      </c>
      <c r="C12" s="6" t="n">
        <v>40.8</v>
      </c>
      <c r="D12" s="6" t="n">
        <v>8385.690000000001</v>
      </c>
      <c r="E12" s="6" t="n">
        <v>8240.24</v>
      </c>
      <c r="F12" s="6" t="n">
        <v>8226.049999999999</v>
      </c>
      <c r="G12" s="6" t="n">
        <v>8314.59</v>
      </c>
      <c r="H12" s="6" t="n">
        <v>8237.219999999999</v>
      </c>
      <c r="I12" s="6" t="n">
        <v>8352.549999999999</v>
      </c>
      <c r="J12" s="6" t="n">
        <v>8425</v>
      </c>
      <c r="K12" s="6" t="n">
        <v>8300.35</v>
      </c>
      <c r="L12" s="6" t="n">
        <v>8333.33</v>
      </c>
      <c r="M12" s="6" t="n">
        <v>8550.32</v>
      </c>
      <c r="N12" s="6" t="n">
        <v>8692.049999999999</v>
      </c>
      <c r="O12" s="6">
        <f>SUM(C12:N12)</f>
        <v/>
      </c>
      <c r="P12" s="6">
        <f>SUM(L12:N12)</f>
        <v/>
      </c>
    </row>
    <row r="13">
      <c r="A13" s="5" t="inlineStr">
        <is>
          <t>LATE CHARGES (3011)</t>
        </is>
      </c>
      <c r="B13" s="5" t="inlineStr">
        <is>
          <t>Other Income</t>
        </is>
      </c>
      <c r="C13" s="6" t="n">
        <v>2986.64</v>
      </c>
      <c r="D13" s="6" t="n">
        <v>6226.37</v>
      </c>
      <c r="E13" s="6" t="n">
        <v>6413.22</v>
      </c>
      <c r="F13" s="6" t="n">
        <v>4810.64</v>
      </c>
      <c r="G13" s="6" t="n">
        <v>4912.44</v>
      </c>
      <c r="H13" s="6" t="n">
        <v>4555.98</v>
      </c>
      <c r="I13" s="6" t="n">
        <v>3910.73</v>
      </c>
      <c r="J13" s="6" t="n">
        <v>4949.45</v>
      </c>
      <c r="K13" s="6" t="n">
        <v>4260.96</v>
      </c>
      <c r="L13" s="6" t="n">
        <v>2143.82</v>
      </c>
      <c r="M13" s="6" t="n">
        <v>2516.45</v>
      </c>
      <c r="N13" s="6" t="n">
        <v>4719.77</v>
      </c>
      <c r="O13" s="6">
        <f>SUM(C13:N13)</f>
        <v/>
      </c>
      <c r="P13" s="6">
        <f>SUM(L13:N13)</f>
        <v/>
      </c>
    </row>
    <row r="14">
      <c r="A14" s="5" t="inlineStr">
        <is>
          <t>NSF FEE (3012)</t>
        </is>
      </c>
      <c r="B14" s="5" t="inlineStr">
        <is>
          <t>Other Income</t>
        </is>
      </c>
      <c r="C14" s="6" t="n">
        <v>0</v>
      </c>
      <c r="D14" s="6" t="n">
        <v>165</v>
      </c>
      <c r="E14" s="6" t="n">
        <v>275</v>
      </c>
      <c r="F14" s="6" t="n">
        <v>55</v>
      </c>
      <c r="G14" s="6" t="n">
        <v>220</v>
      </c>
      <c r="H14" s="6" t="n">
        <v>165</v>
      </c>
      <c r="I14" s="6" t="n">
        <v>275</v>
      </c>
      <c r="J14" s="6" t="n">
        <v>-55</v>
      </c>
      <c r="K14" s="6" t="n">
        <v>0</v>
      </c>
      <c r="L14" s="6" t="n">
        <v>0</v>
      </c>
      <c r="M14" s="6" t="n">
        <v>110</v>
      </c>
      <c r="N14" s="6" t="n">
        <v>0</v>
      </c>
      <c r="O14" s="6">
        <f>SUM(C14:N14)</f>
        <v/>
      </c>
      <c r="P14" s="6">
        <f>SUM(L14:N14)</f>
        <v/>
      </c>
    </row>
    <row r="15">
      <c r="A15" s="5" t="inlineStr">
        <is>
          <t>APPLICATION FEES (3030)</t>
        </is>
      </c>
      <c r="B15" s="5" t="inlineStr">
        <is>
          <t>Other Income</t>
        </is>
      </c>
      <c r="C15" s="6" t="n">
        <v>660</v>
      </c>
      <c r="D15" s="6" t="n">
        <v>264</v>
      </c>
      <c r="E15" s="6" t="n">
        <v>2244</v>
      </c>
      <c r="F15" s="6" t="n">
        <v>1254</v>
      </c>
      <c r="G15" s="6" t="n">
        <v>1254</v>
      </c>
      <c r="H15" s="6" t="n">
        <v>1584</v>
      </c>
      <c r="I15" s="6" t="n">
        <v>1716</v>
      </c>
      <c r="J15" s="6" t="n">
        <v>1514.78</v>
      </c>
      <c r="K15" s="6" t="n">
        <v>1980</v>
      </c>
      <c r="L15" s="6" t="n">
        <v>2772</v>
      </c>
      <c r="M15" s="6" t="n">
        <v>2244</v>
      </c>
      <c r="N15" s="6" t="n">
        <v>594</v>
      </c>
      <c r="O15" s="6">
        <f>SUM(C15:N15)</f>
        <v/>
      </c>
      <c r="P15" s="6">
        <f>SUM(L15:N15)</f>
        <v/>
      </c>
    </row>
    <row r="16">
      <c r="A16" s="5" t="inlineStr">
        <is>
          <t>ADMINISTRATIVE FEE (3036)</t>
        </is>
      </c>
      <c r="B16" s="5" t="inlineStr">
        <is>
          <t>Other Income</t>
        </is>
      </c>
      <c r="C16" s="6" t="n">
        <v>1980</v>
      </c>
      <c r="D16" s="6" t="n">
        <v>0</v>
      </c>
      <c r="E16" s="6" t="n">
        <v>3300</v>
      </c>
      <c r="F16" s="6" t="n">
        <v>4840</v>
      </c>
      <c r="G16" s="6" t="n">
        <v>1100</v>
      </c>
      <c r="H16" s="6" t="n">
        <v>66</v>
      </c>
      <c r="I16" s="6" t="n">
        <v>3080</v>
      </c>
      <c r="J16" s="6" t="n">
        <v>877.54</v>
      </c>
      <c r="K16" s="6" t="n">
        <v>1833.67</v>
      </c>
      <c r="L16" s="6" t="n">
        <v>4400</v>
      </c>
      <c r="M16" s="6" t="n">
        <v>3338.5</v>
      </c>
      <c r="N16" s="6" t="n">
        <v>990</v>
      </c>
      <c r="O16" s="6">
        <f>SUM(C16:N16)</f>
        <v/>
      </c>
      <c r="P16" s="6">
        <f>SUM(L16:N16)</f>
        <v/>
      </c>
    </row>
    <row r="17">
      <c r="A17" s="5" t="inlineStr">
        <is>
          <t>TENANT DAMAGE REIMBURSEMENT (3040)</t>
        </is>
      </c>
      <c r="B17" s="5" t="inlineStr">
        <is>
          <t>Other Income</t>
        </is>
      </c>
      <c r="C17" s="6" t="n">
        <v>15523.04</v>
      </c>
      <c r="D17" s="6" t="n">
        <v>9059.6</v>
      </c>
      <c r="E17" s="6" t="n">
        <v>5484.6</v>
      </c>
      <c r="F17" s="6" t="n">
        <v>3999.6</v>
      </c>
      <c r="G17" s="6" t="n">
        <v>5570.4</v>
      </c>
      <c r="H17" s="6" t="n">
        <v>1708.3</v>
      </c>
      <c r="I17" s="6" t="n">
        <v>159.5</v>
      </c>
      <c r="J17" s="6" t="n">
        <v>4484.92</v>
      </c>
      <c r="K17" s="6" t="n">
        <v>8124.6</v>
      </c>
      <c r="L17" s="6" t="n">
        <v>3239.5</v>
      </c>
      <c r="M17" s="6" t="n">
        <v>1673.1</v>
      </c>
      <c r="N17" s="6" t="n">
        <v>5742</v>
      </c>
      <c r="O17" s="6">
        <f>SUM(C17:N17)</f>
        <v/>
      </c>
      <c r="P17" s="6">
        <f>SUM(L17:N17)</f>
        <v/>
      </c>
    </row>
    <row r="18">
      <c r="A18" s="5" t="inlineStr">
        <is>
          <t>UTILITIES RECOVERY (3050)</t>
        </is>
      </c>
      <c r="B18" s="5" t="inlineStr">
        <is>
          <t>Utility Reimbursements</t>
        </is>
      </c>
      <c r="C18" s="6" t="n">
        <v>425.76</v>
      </c>
      <c r="D18" s="6" t="n">
        <v>772.84</v>
      </c>
      <c r="E18" s="6" t="n">
        <v>491.33</v>
      </c>
      <c r="F18" s="6" t="n">
        <v>541.53</v>
      </c>
      <c r="G18" s="6" t="n">
        <v>838.54</v>
      </c>
      <c r="H18" s="6" t="n">
        <v>619.78</v>
      </c>
      <c r="I18" s="6" t="n">
        <v>441.65</v>
      </c>
      <c r="J18" s="6" t="n">
        <v>526.97</v>
      </c>
      <c r="K18" s="6" t="n">
        <v>710.48</v>
      </c>
      <c r="L18" s="6" t="n">
        <v>267.66</v>
      </c>
      <c r="M18" s="6" t="n">
        <v>606.54</v>
      </c>
      <c r="N18" s="6" t="n">
        <v>75.44</v>
      </c>
      <c r="O18" s="6">
        <f>SUM(C18:N18)</f>
        <v/>
      </c>
      <c r="P18" s="6">
        <f>SUM(L18:N18)</f>
        <v/>
      </c>
    </row>
    <row r="19">
      <c r="A19" s="5" t="inlineStr">
        <is>
          <t>FEE CONCESSION (3053)</t>
        </is>
      </c>
      <c r="B19" s="5" t="inlineStr">
        <is>
          <t>Concessions</t>
        </is>
      </c>
      <c r="C19" s="6" t="n">
        <v>0</v>
      </c>
      <c r="D19" s="6" t="n">
        <v>0</v>
      </c>
      <c r="E19" s="6" t="n">
        <v>4169</v>
      </c>
      <c r="F19" s="6" t="n">
        <v>-4169</v>
      </c>
      <c r="G19" s="6" t="n">
        <v>0</v>
      </c>
      <c r="H19" s="6" t="n">
        <v>0</v>
      </c>
      <c r="I19" s="6" t="n">
        <v>0</v>
      </c>
      <c r="J19" s="6" t="n">
        <v>0</v>
      </c>
      <c r="K19" s="6" t="n">
        <v>0</v>
      </c>
      <c r="L19" s="6" t="n">
        <v>0</v>
      </c>
      <c r="M19" s="6" t="n">
        <v>0</v>
      </c>
      <c r="N19" s="6" t="n">
        <v>0</v>
      </c>
      <c r="O19" s="6">
        <f>SUM(C19:N19)</f>
        <v/>
      </c>
      <c r="P19" s="6">
        <f>SUM(L19:N19)</f>
        <v/>
      </c>
    </row>
    <row r="20">
      <c r="A20" s="5" t="inlineStr">
        <is>
          <t>VENDING INCOME (3060)</t>
        </is>
      </c>
      <c r="B20" s="5" t="inlineStr">
        <is>
          <t>Other Income</t>
        </is>
      </c>
      <c r="C20" s="6" t="n">
        <v>0</v>
      </c>
      <c r="D20" s="6" t="n">
        <v>0</v>
      </c>
      <c r="E20" s="6" t="n">
        <v>0</v>
      </c>
      <c r="F20" s="6" t="n">
        <v>0</v>
      </c>
      <c r="G20" s="6" t="n">
        <v>126.15</v>
      </c>
      <c r="H20" s="6" t="n">
        <v>0</v>
      </c>
      <c r="I20" s="6" t="n">
        <v>113.27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  <c r="O20" s="6">
        <f>SUM(C20:N20)</f>
        <v/>
      </c>
      <c r="P20" s="6">
        <f>SUM(L20:N20)</f>
        <v/>
      </c>
    </row>
    <row r="21">
      <c r="A21" s="5" t="inlineStr">
        <is>
          <t>CABLE INCOME (3066)</t>
        </is>
      </c>
      <c r="B21" s="5" t="inlineStr">
        <is>
          <t>Other Income</t>
        </is>
      </c>
      <c r="C21" s="6" t="n">
        <v>0</v>
      </c>
      <c r="D21" s="6" t="n">
        <v>0</v>
      </c>
      <c r="E21" s="6" t="n">
        <v>4572.22</v>
      </c>
      <c r="F21" s="6" t="n">
        <v>0</v>
      </c>
      <c r="G21" s="6" t="n">
        <v>0</v>
      </c>
      <c r="H21" s="6" t="n">
        <v>4197.13</v>
      </c>
      <c r="I21" s="6" t="n">
        <v>0</v>
      </c>
      <c r="J21" s="6" t="n">
        <v>4079.19</v>
      </c>
      <c r="K21" s="6" t="n">
        <v>0</v>
      </c>
      <c r="L21" s="6" t="n">
        <v>0</v>
      </c>
      <c r="M21" s="6" t="n">
        <v>0</v>
      </c>
      <c r="N21" s="6" t="n">
        <v>4031.43</v>
      </c>
      <c r="O21" s="6">
        <f>SUM(C21:N21)</f>
        <v/>
      </c>
      <c r="P21" s="6">
        <f>SUM(L21:N21)</f>
        <v/>
      </c>
    </row>
    <row r="22">
      <c r="A22" s="5" t="inlineStr">
        <is>
          <t>LAUNDRY INCOME (3070)</t>
        </is>
      </c>
      <c r="B22" s="5" t="inlineStr">
        <is>
          <t>Other Income</t>
        </is>
      </c>
      <c r="C22" s="6" t="n">
        <v>1345.89</v>
      </c>
      <c r="D22" s="6" t="n">
        <v>879.04</v>
      </c>
      <c r="E22" s="6" t="n">
        <v>0</v>
      </c>
      <c r="F22" s="6" t="n">
        <v>1436.6</v>
      </c>
      <c r="G22" s="6" t="n">
        <v>2352.09</v>
      </c>
      <c r="H22" s="6" t="n">
        <v>1641.34</v>
      </c>
      <c r="I22" s="6" t="n">
        <v>1024.17</v>
      </c>
      <c r="J22" s="6" t="n">
        <v>2071.72</v>
      </c>
      <c r="K22" s="6" t="n">
        <v>1755.79</v>
      </c>
      <c r="L22" s="6" t="n">
        <v>1514.21</v>
      </c>
      <c r="M22" s="6" t="n">
        <v>1462.11</v>
      </c>
      <c r="N22" s="6" t="n">
        <v>2144.99</v>
      </c>
      <c r="O22" s="6">
        <f>SUM(C22:N22)</f>
        <v/>
      </c>
      <c r="P22" s="6">
        <f>SUM(L22:N22)</f>
        <v/>
      </c>
    </row>
    <row r="23">
      <c r="A23" s="5" t="inlineStr">
        <is>
          <t>COURT COST REIMBURSEMENT (3080)</t>
        </is>
      </c>
      <c r="B23" s="5" t="inlineStr">
        <is>
          <t>Other Income</t>
        </is>
      </c>
      <c r="C23" s="6" t="n">
        <v>3646.5</v>
      </c>
      <c r="D23" s="6" t="n">
        <v>3447.4</v>
      </c>
      <c r="E23" s="6" t="n">
        <v>4765.2</v>
      </c>
      <c r="F23" s="6" t="n">
        <v>3953.4</v>
      </c>
      <c r="G23" s="6" t="n">
        <v>2536.6</v>
      </c>
      <c r="H23" s="6" t="n">
        <v>2867.7</v>
      </c>
      <c r="I23" s="6" t="n">
        <v>5500</v>
      </c>
      <c r="J23" s="6" t="n">
        <v>6393.2</v>
      </c>
      <c r="K23" s="6" t="n">
        <v>2187.9</v>
      </c>
      <c r="L23" s="6" t="n">
        <v>1986.6</v>
      </c>
      <c r="M23" s="6" t="n">
        <v>1252.9</v>
      </c>
      <c r="N23" s="6" t="n">
        <v>4107.4</v>
      </c>
      <c r="O23" s="6">
        <f>SUM(C23:N23)</f>
        <v/>
      </c>
      <c r="P23" s="6">
        <f>SUM(L23:N23)</f>
        <v/>
      </c>
    </row>
    <row r="24">
      <c r="A24" s="5" t="inlineStr">
        <is>
          <t>BAD DEBT WRITE-OFF - OTHER (3086)</t>
        </is>
      </c>
      <c r="B24" s="5" t="inlineStr">
        <is>
          <t>Delinquency</t>
        </is>
      </c>
      <c r="C24" s="6" t="n">
        <v>-3878.33</v>
      </c>
      <c r="D24" s="6" t="n">
        <v>-32946.5</v>
      </c>
      <c r="E24" s="6" t="n">
        <v>-30004.96</v>
      </c>
      <c r="F24" s="6" t="n">
        <v>-9504.110000000001</v>
      </c>
      <c r="G24" s="6" t="n">
        <v>-2473.52</v>
      </c>
      <c r="H24" s="6" t="n">
        <v>-21998.72</v>
      </c>
      <c r="I24" s="6" t="n">
        <v>-20899.33</v>
      </c>
      <c r="J24" s="6" t="n">
        <v>-11681.27</v>
      </c>
      <c r="K24" s="6" t="n">
        <v>-14744.14</v>
      </c>
      <c r="L24" s="6" t="n">
        <v>-28115.21</v>
      </c>
      <c r="M24" s="6" t="n">
        <v>-2819.59</v>
      </c>
      <c r="N24" s="6" t="n">
        <v>-12541</v>
      </c>
      <c r="O24" s="6">
        <f>SUM(C24:N24)</f>
        <v/>
      </c>
      <c r="P24" s="6">
        <f>SUM(L24:N24)</f>
        <v/>
      </c>
    </row>
    <row r="25">
      <c r="A25" s="5" t="inlineStr">
        <is>
          <t>TERMINATION FEE (3112)</t>
        </is>
      </c>
      <c r="B25" s="5" t="inlineStr">
        <is>
          <t>Other Income</t>
        </is>
      </c>
      <c r="C25" s="6" t="n">
        <v>9633.25</v>
      </c>
      <c r="D25" s="6" t="n">
        <v>11475.2</v>
      </c>
      <c r="E25" s="6" t="n">
        <v>8173</v>
      </c>
      <c r="F25" s="6" t="n">
        <v>3025</v>
      </c>
      <c r="G25" s="6" t="n">
        <v>18983.8</v>
      </c>
      <c r="H25" s="6" t="n">
        <v>9385.200000000001</v>
      </c>
      <c r="I25" s="6" t="n">
        <v>963.22</v>
      </c>
      <c r="J25" s="6" t="n">
        <v>20408.85</v>
      </c>
      <c r="K25" s="6" t="n">
        <v>10615</v>
      </c>
      <c r="L25" s="6" t="n">
        <v>10940.6</v>
      </c>
      <c r="M25" s="6" t="n">
        <v>0</v>
      </c>
      <c r="N25" s="6" t="n">
        <v>11486.2</v>
      </c>
      <c r="O25" s="6">
        <f>SUM(C25:N25)</f>
        <v/>
      </c>
      <c r="P25" s="6">
        <f>SUM(L25:N25)</f>
        <v/>
      </c>
    </row>
    <row r="26">
      <c r="A26" s="5" t="inlineStr">
        <is>
          <t>CONCIERGE SERVICES INCOME (3117)</t>
        </is>
      </c>
      <c r="B26" s="5" t="inlineStr">
        <is>
          <t>Other Income</t>
        </is>
      </c>
      <c r="C26" s="6" t="n">
        <v>1721.1</v>
      </c>
      <c r="D26" s="6" t="n">
        <v>1672.5</v>
      </c>
      <c r="E26" s="6" t="n">
        <v>1659.05</v>
      </c>
      <c r="F26" s="6" t="n">
        <v>1656.22</v>
      </c>
      <c r="G26" s="6" t="n">
        <v>1634.01</v>
      </c>
      <c r="H26" s="6" t="n">
        <v>1647.43</v>
      </c>
      <c r="I26" s="6" t="n">
        <v>1670.5</v>
      </c>
      <c r="J26" s="6" t="n">
        <v>1679.34</v>
      </c>
      <c r="K26" s="6" t="n">
        <v>1660.08</v>
      </c>
      <c r="L26" s="6" t="n">
        <v>1666.64</v>
      </c>
      <c r="M26" s="6" t="n">
        <v>1710.06</v>
      </c>
      <c r="N26" s="6" t="n">
        <v>1738.38</v>
      </c>
      <c r="O26" s="6">
        <f>SUM(C26:N26)</f>
        <v/>
      </c>
      <c r="P26" s="6">
        <f>SUM(L26:N26)</f>
        <v/>
      </c>
    </row>
    <row r="27">
      <c r="A27" s="5" t="inlineStr">
        <is>
          <t>PET FEES (3118)</t>
        </is>
      </c>
      <c r="B27" s="5" t="inlineStr">
        <is>
          <t>Other Income</t>
        </is>
      </c>
      <c r="C27" s="6" t="n">
        <v>1320</v>
      </c>
      <c r="D27" s="6" t="n">
        <v>-440</v>
      </c>
      <c r="E27" s="6" t="n">
        <v>0</v>
      </c>
      <c r="F27" s="6" t="n">
        <v>440</v>
      </c>
      <c r="G27" s="6" t="n">
        <v>2200</v>
      </c>
      <c r="H27" s="6" t="n">
        <v>1320</v>
      </c>
      <c r="I27" s="6" t="n">
        <v>0</v>
      </c>
      <c r="J27" s="6" t="n">
        <v>0</v>
      </c>
      <c r="K27" s="6" t="n">
        <v>440</v>
      </c>
      <c r="L27" s="6" t="n">
        <v>1320</v>
      </c>
      <c r="M27" s="6" t="n">
        <v>880</v>
      </c>
      <c r="N27" s="6" t="n">
        <v>-440</v>
      </c>
      <c r="O27" s="6">
        <f>SUM(C27:N27)</f>
        <v/>
      </c>
      <c r="P27" s="6">
        <f>SUM(L27:N27)</f>
        <v/>
      </c>
    </row>
    <row r="28">
      <c r="A28" s="5" t="inlineStr">
        <is>
          <t>PET RENT (3119)</t>
        </is>
      </c>
      <c r="B28" s="5" t="inlineStr">
        <is>
          <t>Other Income</t>
        </is>
      </c>
      <c r="C28" s="6" t="n">
        <v>2208.44</v>
      </c>
      <c r="D28" s="6" t="n">
        <v>2331.3</v>
      </c>
      <c r="E28" s="6" t="n">
        <v>2188.86</v>
      </c>
      <c r="F28" s="6" t="n">
        <v>2126.89</v>
      </c>
      <c r="G28" s="6" t="n">
        <v>2428.73</v>
      </c>
      <c r="H28" s="6" t="n">
        <v>2320.58</v>
      </c>
      <c r="I28" s="6" t="n">
        <v>2327.03</v>
      </c>
      <c r="J28" s="6" t="n">
        <v>2183.61</v>
      </c>
      <c r="K28" s="6" t="n">
        <v>2152.45</v>
      </c>
      <c r="L28" s="6" t="n">
        <v>2216.94</v>
      </c>
      <c r="M28" s="6" t="n">
        <v>2173.82</v>
      </c>
      <c r="N28" s="6" t="n">
        <v>2384.51</v>
      </c>
      <c r="O28" s="6">
        <f>SUM(C28:N28)</f>
        <v/>
      </c>
      <c r="P28" s="6">
        <f>SUM(L28:N28)</f>
        <v/>
      </c>
    </row>
    <row r="29">
      <c r="A29" s="5" t="inlineStr">
        <is>
          <t>PEST CONTROL FEES (3121)</t>
        </is>
      </c>
      <c r="B29" s="5" t="inlineStr">
        <is>
          <t>Other Income</t>
        </is>
      </c>
      <c r="C29" s="6" t="n">
        <v>665.25</v>
      </c>
      <c r="D29" s="6" t="n">
        <v>686.74</v>
      </c>
      <c r="E29" s="6" t="n">
        <v>685.54</v>
      </c>
      <c r="F29" s="6" t="n">
        <v>670.35</v>
      </c>
      <c r="G29" s="6" t="n">
        <v>512.8</v>
      </c>
      <c r="H29" s="6" t="n">
        <v>646.49</v>
      </c>
      <c r="I29" s="6" t="n">
        <v>660.92</v>
      </c>
      <c r="J29" s="6" t="n">
        <v>703.21</v>
      </c>
      <c r="K29" s="6" t="n">
        <v>677.9400000000001</v>
      </c>
      <c r="L29" s="6" t="n">
        <v>667.63</v>
      </c>
      <c r="M29" s="6" t="n">
        <v>657</v>
      </c>
      <c r="N29" s="6" t="n">
        <v>681.01</v>
      </c>
      <c r="O29" s="6">
        <f>SUM(C29:N29)</f>
        <v/>
      </c>
      <c r="P29" s="6">
        <f>SUM(L29:N29)</f>
        <v/>
      </c>
    </row>
    <row r="30">
      <c r="A30" s="5" t="inlineStr">
        <is>
          <t>DEPOSIT WAIVER INCOME (3156)</t>
        </is>
      </c>
      <c r="B30" s="5" t="inlineStr">
        <is>
          <t>Other Income</t>
        </is>
      </c>
      <c r="C30" s="6" t="n">
        <v>3880.99</v>
      </c>
      <c r="D30" s="6" t="n">
        <v>3046.69</v>
      </c>
      <c r="E30" s="6" t="n">
        <v>2418.21</v>
      </c>
      <c r="F30" s="6" t="n">
        <v>1830.19</v>
      </c>
      <c r="G30" s="6" t="n">
        <v>1326.93</v>
      </c>
      <c r="H30" s="6" t="n">
        <v>1085.94</v>
      </c>
      <c r="I30" s="6" t="n">
        <v>971.1900000000001</v>
      </c>
      <c r="J30" s="6" t="n">
        <v>755.13</v>
      </c>
      <c r="K30" s="6" t="n">
        <v>530.3200000000001</v>
      </c>
      <c r="L30" s="6" t="n">
        <v>378.98</v>
      </c>
      <c r="M30" s="6" t="n">
        <v>374</v>
      </c>
      <c r="N30" s="6" t="n">
        <v>374</v>
      </c>
      <c r="O30" s="6">
        <f>SUM(C30:N30)</f>
        <v/>
      </c>
      <c r="P30" s="6">
        <f>SUM(L30:N30)</f>
        <v/>
      </c>
    </row>
    <row r="31">
      <c r="A31" s="5" t="inlineStr">
        <is>
          <t>DEPOSIT WAIVER EXPENSE (3157)</t>
        </is>
      </c>
      <c r="B31" s="5" t="inlineStr">
        <is>
          <t>Other Income</t>
        </is>
      </c>
      <c r="C31" s="6" t="n">
        <v>-2499.07</v>
      </c>
      <c r="D31" s="6" t="n">
        <v>-1861.46</v>
      </c>
      <c r="E31" s="6" t="n">
        <v>-1201.56</v>
      </c>
      <c r="F31" s="6" t="n">
        <v>-584.97</v>
      </c>
      <c r="G31" s="6" t="n">
        <v>-257.33</v>
      </c>
      <c r="H31" s="6" t="n">
        <v>-6.79</v>
      </c>
      <c r="I31" s="6" t="n">
        <v>0</v>
      </c>
      <c r="J31" s="6" t="n">
        <v>0</v>
      </c>
      <c r="K31" s="6" t="n">
        <v>0</v>
      </c>
      <c r="L31" s="6" t="n">
        <v>0</v>
      </c>
      <c r="M31" s="6" t="n">
        <v>0</v>
      </c>
      <c r="N31" s="6" t="n">
        <v>0</v>
      </c>
      <c r="O31" s="6">
        <f>SUM(C31:N31)</f>
        <v/>
      </c>
      <c r="P31" s="6">
        <f>SUM(L31:N31)</f>
        <v/>
      </c>
    </row>
    <row r="32">
      <c r="A32" s="5" t="inlineStr">
        <is>
          <t>RENTER'S INSURANCE INCOME (3175)</t>
        </is>
      </c>
      <c r="B32" s="5" t="inlineStr">
        <is>
          <t>Other Income</t>
        </is>
      </c>
      <c r="C32" s="6" t="n">
        <v>5223</v>
      </c>
      <c r="D32" s="6" t="n">
        <v>5102.21</v>
      </c>
      <c r="E32" s="6" t="n">
        <v>4961.04</v>
      </c>
      <c r="F32" s="6" t="n">
        <v>4889.28</v>
      </c>
      <c r="G32" s="6" t="n">
        <v>5206.18</v>
      </c>
      <c r="H32" s="6" t="n">
        <v>5461.21</v>
      </c>
      <c r="I32" s="6" t="n">
        <v>5250.34</v>
      </c>
      <c r="J32" s="6" t="n">
        <v>5310.64</v>
      </c>
      <c r="K32" s="6" t="n">
        <v>5239.12</v>
      </c>
      <c r="L32" s="6" t="n">
        <v>5329.86</v>
      </c>
      <c r="M32" s="6" t="n">
        <v>5467.41</v>
      </c>
      <c r="N32" s="6" t="n">
        <v>5659.35</v>
      </c>
      <c r="O32" s="6">
        <f>SUM(C32:N32)</f>
        <v/>
      </c>
      <c r="P32" s="6">
        <f>SUM(L32:N32)</f>
        <v/>
      </c>
    </row>
    <row r="33">
      <c r="A33" s="5" t="inlineStr">
        <is>
          <t>RENTER'S INSURANCE EXPENSE (3176)</t>
        </is>
      </c>
      <c r="B33" s="5" t="inlineStr">
        <is>
          <t>Other Income</t>
        </is>
      </c>
      <c r="C33" s="6" t="n">
        <v>-4683.15</v>
      </c>
      <c r="D33" s="6" t="n">
        <v>-4669.27</v>
      </c>
      <c r="E33" s="6" t="n">
        <v>-4534.18</v>
      </c>
      <c r="F33" s="6" t="n">
        <v>-4422.81</v>
      </c>
      <c r="G33" s="6" t="n">
        <v>-4455.08</v>
      </c>
      <c r="H33" s="6" t="n">
        <v>-4489.16</v>
      </c>
      <c r="I33" s="6" t="n">
        <v>-4489.16</v>
      </c>
      <c r="J33" s="6" t="n">
        <v>-5192.36</v>
      </c>
      <c r="K33" s="6" t="n">
        <v>-4679.1</v>
      </c>
      <c r="L33" s="6" t="n">
        <v>-4590.24</v>
      </c>
      <c r="M33" s="6" t="n">
        <v>-4814.72</v>
      </c>
      <c r="N33" s="6" t="n">
        <v>-4872.09</v>
      </c>
      <c r="O33" s="6">
        <f>SUM(C33:N33)</f>
        <v/>
      </c>
      <c r="P33" s="6">
        <f>SUM(L33:N33)</f>
        <v/>
      </c>
    </row>
    <row r="34">
      <c r="A34" s="5" t="inlineStr">
        <is>
          <t>TRANSFER FEE (3179)</t>
        </is>
      </c>
      <c r="B34" s="5" t="inlineStr">
        <is>
          <t>Other Income</t>
        </is>
      </c>
      <c r="C34" s="6" t="n">
        <v>825</v>
      </c>
      <c r="D34" s="6" t="n">
        <v>550</v>
      </c>
      <c r="E34" s="6" t="n">
        <v>275</v>
      </c>
      <c r="F34" s="6" t="n">
        <v>0</v>
      </c>
      <c r="G34" s="6" t="n">
        <v>-275</v>
      </c>
      <c r="H34" s="6" t="n">
        <v>275</v>
      </c>
      <c r="I34" s="6" t="n">
        <v>275</v>
      </c>
      <c r="J34" s="6" t="n">
        <v>0</v>
      </c>
      <c r="K34" s="6" t="n">
        <v>550</v>
      </c>
      <c r="L34" s="6" t="n">
        <v>0</v>
      </c>
      <c r="M34" s="6" t="n">
        <v>0</v>
      </c>
      <c r="N34" s="6" t="n">
        <v>0</v>
      </c>
      <c r="O34" s="6">
        <f>SUM(C34:N34)</f>
        <v/>
      </c>
      <c r="P34" s="6">
        <f>SUM(L34:N34)</f>
        <v/>
      </c>
    </row>
    <row r="35">
      <c r="A35" s="5" t="inlineStr">
        <is>
          <t>MISCELLANEOUS INCOME (3180)</t>
        </is>
      </c>
      <c r="B35" s="5" t="inlineStr">
        <is>
          <t>Other Income</t>
        </is>
      </c>
      <c r="C35" s="6" t="n">
        <v>101.92</v>
      </c>
      <c r="D35" s="6" t="n">
        <v>-61.26</v>
      </c>
      <c r="E35" s="6" t="n">
        <v>0</v>
      </c>
      <c r="F35" s="6" t="n">
        <v>5.5</v>
      </c>
      <c r="G35" s="6" t="n">
        <v>0</v>
      </c>
      <c r="H35" s="6" t="n">
        <v>723.8</v>
      </c>
      <c r="I35" s="6" t="n">
        <v>1100</v>
      </c>
      <c r="J35" s="6" t="n">
        <v>0</v>
      </c>
      <c r="K35" s="6" t="n">
        <v>0</v>
      </c>
      <c r="L35" s="6" t="n">
        <v>185.9</v>
      </c>
      <c r="M35" s="6" t="n">
        <v>109.64</v>
      </c>
      <c r="N35" s="6" t="n">
        <v>1100</v>
      </c>
      <c r="O35" s="6">
        <f>SUM(C35:N35)</f>
        <v/>
      </c>
      <c r="P35" s="6">
        <f>SUM(L35:N35)</f>
        <v/>
      </c>
    </row>
    <row r="36">
      <c r="A36" s="5" t="inlineStr">
        <is>
          <t>UTILITY FEE REIMBURSEMENT (3183)</t>
        </is>
      </c>
      <c r="B36" s="5" t="inlineStr">
        <is>
          <t>Utility Reimbursements</t>
        </is>
      </c>
      <c r="C36" s="6" t="n">
        <v>1233.98</v>
      </c>
      <c r="D36" s="6" t="n">
        <v>1241.79</v>
      </c>
      <c r="E36" s="6" t="n">
        <v>1230.08</v>
      </c>
      <c r="F36" s="6" t="n">
        <v>1194.93</v>
      </c>
      <c r="G36" s="6" t="n">
        <v>1210.55</v>
      </c>
      <c r="H36" s="6" t="n">
        <v>1183.22</v>
      </c>
      <c r="I36" s="6" t="n">
        <v>1187.12</v>
      </c>
      <c r="J36" s="6" t="n">
        <v>1269.12</v>
      </c>
      <c r="K36" s="6" t="n">
        <v>1222.27</v>
      </c>
      <c r="L36" s="6" t="n">
        <v>1202.74</v>
      </c>
      <c r="M36" s="6" t="n">
        <v>1187.12</v>
      </c>
      <c r="N36" s="6" t="n">
        <v>1218.36</v>
      </c>
      <c r="O36" s="6">
        <f>SUM(C36:N36)</f>
        <v/>
      </c>
      <c r="P36" s="6">
        <f>SUM(L36:N36)</f>
        <v/>
      </c>
    </row>
    <row r="37">
      <c r="A37" s="5" t="inlineStr">
        <is>
          <t>WATER/SEWER REIMBURSEMENT (3186)</t>
        </is>
      </c>
      <c r="B37" s="5" t="inlineStr">
        <is>
          <t>Utility Reimbursements</t>
        </is>
      </c>
      <c r="C37" s="6" t="n">
        <v>17709.56</v>
      </c>
      <c r="D37" s="6" t="n">
        <v>18898.51</v>
      </c>
      <c r="E37" s="6" t="n">
        <v>20658.5</v>
      </c>
      <c r="F37" s="6" t="n">
        <v>18509.04</v>
      </c>
      <c r="G37" s="6" t="n">
        <v>18109.09</v>
      </c>
      <c r="H37" s="6" t="n">
        <v>13590.75</v>
      </c>
      <c r="I37" s="6" t="n">
        <v>17811.38</v>
      </c>
      <c r="J37" s="6" t="n">
        <v>17552.36</v>
      </c>
      <c r="K37" s="6" t="n">
        <v>16612.16</v>
      </c>
      <c r="L37" s="6" t="n">
        <v>16023.22</v>
      </c>
      <c r="M37" s="6" t="n">
        <v>16771.14</v>
      </c>
      <c r="N37" s="6" t="n">
        <v>17710.08</v>
      </c>
      <c r="O37" s="6">
        <f>SUM(C37:N37)</f>
        <v/>
      </c>
      <c r="P37" s="6">
        <f>SUM(L37:N37)</f>
        <v/>
      </c>
    </row>
    <row r="38">
      <c r="A38" s="5" t="inlineStr">
        <is>
          <t>TRASH REIMBURSEMENT (3187)</t>
        </is>
      </c>
      <c r="B38" s="5" t="inlineStr">
        <is>
          <t>Utility Reimbursements</t>
        </is>
      </c>
      <c r="C38" s="6" t="n">
        <v>11588.1</v>
      </c>
      <c r="D38" s="6" t="n">
        <v>3241</v>
      </c>
      <c r="E38" s="6" t="n">
        <v>3413.67</v>
      </c>
      <c r="F38" s="6" t="n">
        <v>3406.71</v>
      </c>
      <c r="G38" s="6" t="n">
        <v>3443.89</v>
      </c>
      <c r="H38" s="6" t="n">
        <v>3286.82</v>
      </c>
      <c r="I38" s="6" t="n">
        <v>3374.95</v>
      </c>
      <c r="J38" s="6" t="n">
        <v>3524.14</v>
      </c>
      <c r="K38" s="6" t="n">
        <v>3465.52</v>
      </c>
      <c r="L38" s="6" t="n">
        <v>3391.81</v>
      </c>
      <c r="M38" s="6" t="n">
        <v>3351.55</v>
      </c>
      <c r="N38" s="6" t="n">
        <v>3492.8</v>
      </c>
      <c r="O38" s="6">
        <f>SUM(C38:N38)</f>
        <v/>
      </c>
      <c r="P38" s="6">
        <f>SUM(L38:N38)</f>
        <v/>
      </c>
    </row>
    <row r="39">
      <c r="A39" s="5" t="inlineStr">
        <is>
          <t>SALES TAX COLLECTED (3192)</t>
        </is>
      </c>
      <c r="B39" s="5" t="inlineStr">
        <is>
          <t>Other Income</t>
        </is>
      </c>
      <c r="C39" s="6" t="n">
        <v>29.24</v>
      </c>
      <c r="D39" s="6" t="n">
        <v>29.24</v>
      </c>
      <c r="E39" s="6" t="n">
        <v>29.24</v>
      </c>
      <c r="F39" s="6" t="n">
        <v>23.95</v>
      </c>
      <c r="G39" s="6" t="n">
        <v>2.01</v>
      </c>
      <c r="H39" s="6" t="n">
        <v>1.36</v>
      </c>
      <c r="I39" s="6" t="n">
        <v>1.34</v>
      </c>
      <c r="J39" s="6" t="n">
        <v>-99.09</v>
      </c>
      <c r="K39" s="6" t="n">
        <v>1.34</v>
      </c>
      <c r="L39" s="6" t="n">
        <v>1.34</v>
      </c>
      <c r="M39" s="6" t="n">
        <v>1.34</v>
      </c>
      <c r="N39" s="6" t="n">
        <v>0.32</v>
      </c>
      <c r="O39" s="6">
        <f>SUM(C39:N39)</f>
        <v/>
      </c>
      <c r="P39" s="6">
        <f>SUM(L39:N39)</f>
        <v/>
      </c>
    </row>
    <row r="40">
      <c r="A40" s="5" t="inlineStr">
        <is>
          <t>OTHER REIMBURSEMENTS (3198)</t>
        </is>
      </c>
      <c r="B40" s="5" t="inlineStr">
        <is>
          <t>Other Income</t>
        </is>
      </c>
      <c r="C40" s="6" t="n">
        <v>0</v>
      </c>
      <c r="D40" s="6" t="n">
        <v>0</v>
      </c>
      <c r="E40" s="6" t="n">
        <v>-192.5</v>
      </c>
      <c r="F40" s="6" t="n">
        <v>0</v>
      </c>
      <c r="G40" s="6" t="n">
        <v>0</v>
      </c>
      <c r="H40" s="6" t="n">
        <v>0</v>
      </c>
      <c r="I40" s="6" t="n">
        <v>0</v>
      </c>
      <c r="J40" s="6" t="n">
        <v>0</v>
      </c>
      <c r="K40" s="6" t="n">
        <v>0</v>
      </c>
      <c r="L40" s="6" t="n">
        <v>0</v>
      </c>
      <c r="M40" s="6" t="n">
        <v>0</v>
      </c>
      <c r="N40" s="6" t="n">
        <v>0</v>
      </c>
      <c r="O40" s="6">
        <f>SUM(C40:N40)</f>
        <v/>
      </c>
      <c r="P40" s="6">
        <f>SUM(L40:N40)</f>
        <v/>
      </c>
    </row>
    <row r="41">
      <c r="A41" s="5" t="inlineStr">
        <is>
          <t>BAD DEBT DEPOSIT WAIVER FEE (3081)</t>
        </is>
      </c>
      <c r="B41" s="5" t="inlineStr">
        <is>
          <t>Delinquency</t>
        </is>
      </c>
      <c r="C41" s="6" t="n">
        <v>1067.68</v>
      </c>
      <c r="D41" s="6" t="n">
        <v>1639.93</v>
      </c>
      <c r="E41" s="6" t="n">
        <v>2044.77</v>
      </c>
      <c r="F41" s="6" t="n">
        <v>2445.77</v>
      </c>
      <c r="G41" s="6" t="n">
        <v>2532.3</v>
      </c>
      <c r="H41" s="6" t="n">
        <v>2752.86</v>
      </c>
      <c r="I41" s="6" t="n">
        <v>2784.1</v>
      </c>
      <c r="J41" s="6" t="n">
        <v>2771.85</v>
      </c>
      <c r="K41" s="6" t="n">
        <v>2770.96</v>
      </c>
      <c r="L41" s="6" t="n">
        <v>2813.06</v>
      </c>
      <c r="M41" s="6" t="n">
        <v>2692.8</v>
      </c>
      <c r="N41" s="6" t="n">
        <v>2606.81</v>
      </c>
      <c r="O41" s="6">
        <f>SUM(C41:N41)</f>
        <v/>
      </c>
      <c r="P41" s="6">
        <f>SUM(L41:N41)</f>
        <v/>
      </c>
    </row>
    <row r="42">
      <c r="A42" s="5" t="inlineStr">
        <is>
          <t>BAD DEBT WRITE-OFF (3084)</t>
        </is>
      </c>
      <c r="B42" s="5" t="inlineStr">
        <is>
          <t>Delinquency</t>
        </is>
      </c>
      <c r="C42" s="6" t="n">
        <v>-370.39</v>
      </c>
      <c r="D42" s="6" t="n">
        <v>-11315.48</v>
      </c>
      <c r="E42" s="6" t="n">
        <v>-9770</v>
      </c>
      <c r="F42" s="6" t="n">
        <v>-1306.93</v>
      </c>
      <c r="G42" s="6" t="n">
        <v>-957.92</v>
      </c>
      <c r="H42" s="6" t="n">
        <v>-8908.559999999999</v>
      </c>
      <c r="I42" s="6" t="n">
        <v>-15169.65</v>
      </c>
      <c r="J42" s="6" t="n">
        <v>-5060.04</v>
      </c>
      <c r="K42" s="6" t="n">
        <v>-16599.68</v>
      </c>
      <c r="L42" s="6" t="n">
        <v>-2274.78</v>
      </c>
      <c r="M42" s="6" t="n">
        <v>-323.62</v>
      </c>
      <c r="N42" s="6" t="n">
        <v>-4467.53</v>
      </c>
      <c r="O42" s="6">
        <f>SUM(C42:N42)</f>
        <v/>
      </c>
      <c r="P42" s="6">
        <f>SUM(L42:N42)</f>
        <v/>
      </c>
    </row>
    <row r="43">
      <c r="A43" s="5" t="inlineStr">
        <is>
          <t>BAD DEBT- ALLOWANCE FOR DOUBTFUL ACCOUNTS (3085)</t>
        </is>
      </c>
      <c r="B43" s="5" t="inlineStr">
        <is>
          <t>Delinquency</t>
        </is>
      </c>
      <c r="C43" s="6" t="n">
        <v>-2546.23</v>
      </c>
      <c r="D43" s="6" t="n">
        <v>2289.86</v>
      </c>
      <c r="E43" s="6" t="n">
        <v>278.63</v>
      </c>
      <c r="F43" s="6" t="n">
        <v>-1243.92</v>
      </c>
      <c r="G43" s="6" t="n">
        <v>-7445.23</v>
      </c>
      <c r="H43" s="6" t="n">
        <v>-1810.43</v>
      </c>
      <c r="I43" s="6" t="n">
        <v>8516.02</v>
      </c>
      <c r="J43" s="6" t="n">
        <v>-439.63</v>
      </c>
      <c r="K43" s="6" t="n">
        <v>2495.03</v>
      </c>
      <c r="L43" s="6" t="n">
        <v>0</v>
      </c>
      <c r="M43" s="6" t="n">
        <v>0</v>
      </c>
      <c r="N43" s="6" t="n">
        <v>191.77</v>
      </c>
      <c r="O43" s="6">
        <f>SUM(C43:N43)</f>
        <v/>
      </c>
      <c r="P43" s="6">
        <f>SUM(L43:N43)</f>
        <v/>
      </c>
    </row>
    <row r="44">
      <c r="A44" s="5" t="inlineStr">
        <is>
          <t>BAD DEBT COLLECTED - DEPOSIT ALTERNATIVE CLAIMS (3087)</t>
        </is>
      </c>
      <c r="B44" s="5" t="inlineStr">
        <is>
          <t>Delinquency</t>
        </is>
      </c>
      <c r="C44" s="6" t="n">
        <v>8108.41</v>
      </c>
      <c r="D44" s="6" t="n">
        <v>15494.81</v>
      </c>
      <c r="E44" s="6" t="n">
        <v>11905.42</v>
      </c>
      <c r="F44" s="6" t="n">
        <v>4304.32</v>
      </c>
      <c r="G44" s="6" t="n">
        <v>7267.22</v>
      </c>
      <c r="H44" s="6" t="n">
        <v>1553.55</v>
      </c>
      <c r="I44" s="6" t="n">
        <v>8223.790000000001</v>
      </c>
      <c r="J44" s="6" t="n">
        <v>1690.51</v>
      </c>
      <c r="K44" s="6" t="n">
        <v>1925</v>
      </c>
      <c r="L44" s="6" t="n">
        <v>1100</v>
      </c>
      <c r="M44" s="6" t="n">
        <v>0</v>
      </c>
      <c r="N44" s="6" t="n">
        <v>0</v>
      </c>
      <c r="O44" s="6">
        <f>SUM(C44:N44)</f>
        <v/>
      </c>
      <c r="P44" s="6">
        <f>SUM(L44:N44)</f>
        <v/>
      </c>
    </row>
    <row r="45">
      <c r="A45" s="5" t="inlineStr">
        <is>
          <t>BAD DEBT COLLECTED - IN HOUSE (3088)</t>
        </is>
      </c>
      <c r="B45" s="5" t="inlineStr">
        <is>
          <t>Delinquency</t>
        </is>
      </c>
      <c r="C45" s="6" t="n">
        <v>2974.28</v>
      </c>
      <c r="D45" s="6" t="n">
        <v>-85.53</v>
      </c>
      <c r="E45" s="6" t="n">
        <v>-640.48</v>
      </c>
      <c r="F45" s="6" t="n">
        <v>0</v>
      </c>
      <c r="G45" s="6" t="n">
        <v>0</v>
      </c>
      <c r="H45" s="6" t="n">
        <v>0</v>
      </c>
      <c r="I45" s="6" t="n">
        <v>0</v>
      </c>
      <c r="J45" s="6" t="n">
        <v>0</v>
      </c>
      <c r="K45" s="6" t="n">
        <v>0</v>
      </c>
      <c r="L45" s="6" t="n">
        <v>0</v>
      </c>
      <c r="M45" s="6" t="n">
        <v>0</v>
      </c>
      <c r="N45" s="6" t="n">
        <v>0</v>
      </c>
      <c r="O45" s="6">
        <f>SUM(C45:N45)</f>
        <v/>
      </c>
      <c r="P45" s="6">
        <f>SUM(L45:N45)</f>
        <v/>
      </c>
    </row>
    <row r="46">
      <c r="A46" s="5" t="inlineStr">
        <is>
          <t>BAD DEBT COLLECTED - COLLECTION AGENCY (3089)</t>
        </is>
      </c>
      <c r="B46" s="5" t="inlineStr">
        <is>
          <t>Delinquency</t>
        </is>
      </c>
      <c r="C46" s="6" t="n">
        <v>0</v>
      </c>
      <c r="D46" s="6" t="n">
        <v>0</v>
      </c>
      <c r="E46" s="6" t="n">
        <v>0</v>
      </c>
      <c r="F46" s="6" t="n">
        <v>338.58</v>
      </c>
      <c r="G46" s="6" t="n">
        <v>0</v>
      </c>
      <c r="H46" s="6" t="n">
        <v>0</v>
      </c>
      <c r="I46" s="6" t="n">
        <v>187.13</v>
      </c>
      <c r="J46" s="6" t="n">
        <v>187.13</v>
      </c>
      <c r="K46" s="6" t="n">
        <v>505.71</v>
      </c>
      <c r="L46" s="6" t="n">
        <v>0</v>
      </c>
      <c r="M46" s="6" t="n">
        <v>680.01</v>
      </c>
      <c r="N46" s="6" t="n">
        <v>101.59</v>
      </c>
      <c r="O46" s="6">
        <f>SUM(C46:N46)</f>
        <v/>
      </c>
      <c r="P46" s="6">
        <f>SUM(L46:N46)</f>
        <v/>
      </c>
    </row>
    <row r="47">
      <c r="A47" s="5" t="inlineStr">
        <is>
          <t>BAD DEBT ADJUSTMENTS (3091)</t>
        </is>
      </c>
      <c r="B47" s="5" t="inlineStr">
        <is>
          <t>Delinquency</t>
        </is>
      </c>
      <c r="C47" s="6" t="n">
        <v>1953.04</v>
      </c>
      <c r="D47" s="6" t="n">
        <v>-295.46</v>
      </c>
      <c r="E47" s="6" t="n">
        <v>-442.93</v>
      </c>
      <c r="F47" s="6" t="n">
        <v>2108.87</v>
      </c>
      <c r="G47" s="6" t="n">
        <v>1536.26</v>
      </c>
      <c r="H47" s="6" t="n">
        <v>-17.02</v>
      </c>
      <c r="I47" s="6" t="n">
        <v>912.08</v>
      </c>
      <c r="J47" s="6" t="n">
        <v>1206.43</v>
      </c>
      <c r="K47" s="6" t="n">
        <v>-134.59</v>
      </c>
      <c r="L47" s="6" t="n">
        <v>-399.38</v>
      </c>
      <c r="M47" s="6" t="n">
        <v>-424.93</v>
      </c>
      <c r="N47" s="6" t="n">
        <v>2118.67</v>
      </c>
      <c r="O47" s="6">
        <f>SUM(C47:N47)</f>
        <v/>
      </c>
      <c r="P47" s="6">
        <f>SUM(L47:N47)</f>
        <v/>
      </c>
    </row>
    <row r="48">
      <c r="A48" s="5" t="inlineStr">
        <is>
          <t>PROMOTIONAL MATERIALS (5010)</t>
        </is>
      </c>
      <c r="B48" s="5" t="inlineStr">
        <is>
          <t>Leasing and Marketing</t>
        </is>
      </c>
      <c r="C48" s="6" t="n">
        <v>0</v>
      </c>
      <c r="D48" s="6" t="n">
        <v>148.61</v>
      </c>
      <c r="E48" s="6" t="n">
        <v>0</v>
      </c>
      <c r="F48" s="6" t="n">
        <v>80.27</v>
      </c>
      <c r="G48" s="6" t="n">
        <v>148.85</v>
      </c>
      <c r="H48" s="6" t="n">
        <v>0</v>
      </c>
      <c r="I48" s="6" t="n">
        <v>57.79</v>
      </c>
      <c r="J48" s="6" t="n">
        <v>44.35</v>
      </c>
      <c r="K48" s="6" t="n">
        <v>316.58</v>
      </c>
      <c r="L48" s="6" t="n">
        <v>0</v>
      </c>
      <c r="M48" s="6" t="n">
        <v>24.62</v>
      </c>
      <c r="N48" s="6" t="n">
        <v>8.539999999999999</v>
      </c>
      <c r="O48" s="6">
        <f>SUM(C48:N48)</f>
        <v/>
      </c>
      <c r="P48" s="6">
        <f>SUM(L48:N48)</f>
        <v/>
      </c>
    </row>
    <row r="49">
      <c r="A49" s="5" t="inlineStr">
        <is>
          <t>MARKETING COLLATERAL (5020)</t>
        </is>
      </c>
      <c r="B49" s="5" t="inlineStr">
        <is>
          <t>Leasing and Marketing</t>
        </is>
      </c>
      <c r="C49" s="6" t="n">
        <v>560.0700000000001</v>
      </c>
      <c r="D49" s="6" t="n">
        <v>0</v>
      </c>
      <c r="E49" s="6" t="n">
        <v>0</v>
      </c>
      <c r="F49" s="6" t="n">
        <v>0</v>
      </c>
      <c r="G49" s="6" t="n">
        <v>0</v>
      </c>
      <c r="H49" s="6" t="n">
        <v>39.91</v>
      </c>
      <c r="I49" s="6" t="n">
        <v>0</v>
      </c>
      <c r="J49" s="6" t="n">
        <v>0</v>
      </c>
      <c r="K49" s="6" t="n">
        <v>51.3</v>
      </c>
      <c r="L49" s="6" t="n">
        <v>133.5</v>
      </c>
      <c r="M49" s="6" t="n">
        <v>0</v>
      </c>
      <c r="N49" s="6" t="n">
        <v>0</v>
      </c>
      <c r="O49" s="6">
        <f>SUM(C49:N49)</f>
        <v/>
      </c>
      <c r="P49" s="6">
        <f>SUM(L49:N49)</f>
        <v/>
      </c>
    </row>
    <row r="50">
      <c r="A50" s="5" t="inlineStr">
        <is>
          <t>ONLINE ADVERTISING (5070)</t>
        </is>
      </c>
      <c r="B50" s="5" t="inlineStr">
        <is>
          <t>Leasing and Marketing</t>
        </is>
      </c>
      <c r="C50" s="6" t="n">
        <v>7756.44</v>
      </c>
      <c r="D50" s="6" t="n">
        <v>5917.62</v>
      </c>
      <c r="E50" s="6" t="n">
        <v>5391.31</v>
      </c>
      <c r="F50" s="6" t="n">
        <v>5894.25</v>
      </c>
      <c r="G50" s="6" t="n">
        <v>4692.9</v>
      </c>
      <c r="H50" s="6" t="n">
        <v>5630.33</v>
      </c>
      <c r="I50" s="6" t="n">
        <v>5765.12</v>
      </c>
      <c r="J50" s="6" t="n">
        <v>4334.72</v>
      </c>
      <c r="K50" s="6" t="n">
        <v>4128.36</v>
      </c>
      <c r="L50" s="6" t="n">
        <v>5965.76</v>
      </c>
      <c r="M50" s="6" t="n">
        <v>4830.5</v>
      </c>
      <c r="N50" s="6" t="n">
        <v>4961.17</v>
      </c>
      <c r="O50" s="6">
        <f>SUM(C50:N50)</f>
        <v/>
      </c>
      <c r="P50" s="6">
        <f>SUM(L50:N50)</f>
        <v/>
      </c>
    </row>
    <row r="51">
      <c r="A51" s="5" t="inlineStr">
        <is>
          <t>SPECIALTY MARKETING (5090)</t>
        </is>
      </c>
      <c r="B51" s="5" t="inlineStr">
        <is>
          <t>Leasing and Marketing</t>
        </is>
      </c>
      <c r="C51" s="6" t="n">
        <v>125.4</v>
      </c>
      <c r="D51" s="6" t="n">
        <v>125.4</v>
      </c>
      <c r="E51" s="6" t="n">
        <v>125.4</v>
      </c>
      <c r="F51" s="6" t="n">
        <v>125.4</v>
      </c>
      <c r="G51" s="6" t="n">
        <v>1312.9</v>
      </c>
      <c r="H51" s="6" t="n">
        <v>170.73</v>
      </c>
      <c r="I51" s="6" t="n">
        <v>125.4</v>
      </c>
      <c r="J51" s="6" t="n">
        <v>312.02</v>
      </c>
      <c r="K51" s="6" t="n">
        <v>125.4</v>
      </c>
      <c r="L51" s="6" t="n">
        <v>125.4</v>
      </c>
      <c r="M51" s="6" t="n">
        <v>125.16</v>
      </c>
      <c r="N51" s="6" t="n">
        <v>125.4</v>
      </c>
      <c r="O51" s="6">
        <f>SUM(C51:N51)</f>
        <v/>
      </c>
      <c r="P51" s="6">
        <f>SUM(L51:N51)</f>
        <v/>
      </c>
    </row>
    <row r="52">
      <c r="A52" s="5" t="inlineStr">
        <is>
          <t>MARKETING PERFORMANCE MEASUREMENT (MPM) &amp; LEAD MGM (5099)</t>
        </is>
      </c>
      <c r="B52" s="5" t="inlineStr">
        <is>
          <t>Leasing and Marketing</t>
        </is>
      </c>
      <c r="C52" s="6" t="n">
        <v>500.1</v>
      </c>
      <c r="D52" s="6" t="n">
        <v>500.1</v>
      </c>
      <c r="E52" s="6" t="n">
        <v>500.1</v>
      </c>
      <c r="F52" s="6" t="n">
        <v>811.7</v>
      </c>
      <c r="G52" s="6" t="n">
        <v>1204.79</v>
      </c>
      <c r="H52" s="6" t="n">
        <v>1955.57</v>
      </c>
      <c r="I52" s="6" t="n">
        <v>483.63</v>
      </c>
      <c r="J52" s="6" t="n">
        <v>532.4</v>
      </c>
      <c r="K52" s="6" t="n">
        <v>507.9</v>
      </c>
      <c r="L52" s="6" t="n">
        <v>507.9</v>
      </c>
      <c r="M52" s="6" t="n">
        <v>507.9</v>
      </c>
      <c r="N52" s="6" t="n">
        <v>507.9</v>
      </c>
      <c r="O52" s="6">
        <f>SUM(C52:N52)</f>
        <v/>
      </c>
      <c r="P52" s="6">
        <f>SUM(L52:N52)</f>
        <v/>
      </c>
    </row>
    <row r="53">
      <c r="A53" s="5" t="inlineStr">
        <is>
          <t>COMMUNITY FUNCTIONS (5120)</t>
        </is>
      </c>
      <c r="B53" s="5" t="inlineStr">
        <is>
          <t>Leasing and Marketing</t>
        </is>
      </c>
      <c r="C53" s="6" t="n">
        <v>440.69</v>
      </c>
      <c r="D53" s="6" t="n">
        <v>309.51</v>
      </c>
      <c r="E53" s="6" t="n">
        <v>220.06</v>
      </c>
      <c r="F53" s="6" t="n">
        <v>244.18</v>
      </c>
      <c r="G53" s="6" t="n">
        <v>269.66</v>
      </c>
      <c r="H53" s="6" t="n">
        <v>0</v>
      </c>
      <c r="I53" s="6" t="n">
        <v>0</v>
      </c>
      <c r="J53" s="6" t="n">
        <v>0</v>
      </c>
      <c r="K53" s="6" t="n">
        <v>32.69</v>
      </c>
      <c r="L53" s="6" t="n">
        <v>481.7</v>
      </c>
      <c r="M53" s="6" t="n">
        <v>79.13</v>
      </c>
      <c r="N53" s="6" t="n">
        <v>261.39</v>
      </c>
      <c r="O53" s="6">
        <f>SUM(C53:N53)</f>
        <v/>
      </c>
      <c r="P53" s="6">
        <f>SUM(L53:N53)</f>
        <v/>
      </c>
    </row>
    <row r="54">
      <c r="A54" s="5" t="inlineStr">
        <is>
          <t>TENANT REFERRAL FEES (5160)</t>
        </is>
      </c>
      <c r="B54" s="5" t="inlineStr">
        <is>
          <t>Leasing and Marketing</t>
        </is>
      </c>
      <c r="C54" s="6" t="n">
        <v>190</v>
      </c>
      <c r="D54" s="6" t="n">
        <v>0</v>
      </c>
      <c r="E54" s="6" t="n">
        <v>0</v>
      </c>
      <c r="F54" s="6" t="n">
        <v>0</v>
      </c>
      <c r="G54" s="6" t="n">
        <v>0</v>
      </c>
      <c r="H54" s="6" t="n">
        <v>0</v>
      </c>
      <c r="I54" s="6" t="n">
        <v>0</v>
      </c>
      <c r="J54" s="6" t="n">
        <v>0</v>
      </c>
      <c r="K54" s="6" t="n">
        <v>0</v>
      </c>
      <c r="L54" s="6" t="n">
        <v>0</v>
      </c>
      <c r="M54" s="6" t="n">
        <v>0</v>
      </c>
      <c r="N54" s="6" t="n">
        <v>0</v>
      </c>
      <c r="O54" s="6">
        <f>SUM(C54:N54)</f>
        <v/>
      </c>
      <c r="P54" s="6">
        <f>SUM(L54:N54)</f>
        <v/>
      </c>
    </row>
    <row r="55">
      <c r="A55" s="5" t="inlineStr">
        <is>
          <t>OFFICE SUPPLIES (5410)</t>
        </is>
      </c>
      <c r="B55" s="5" t="inlineStr">
        <is>
          <t>General and Administrative</t>
        </is>
      </c>
      <c r="C55" s="6" t="n">
        <v>229.43</v>
      </c>
      <c r="D55" s="6" t="n">
        <v>330.12</v>
      </c>
      <c r="E55" s="6" t="n">
        <v>99.52</v>
      </c>
      <c r="F55" s="6" t="n">
        <v>42.84</v>
      </c>
      <c r="G55" s="6" t="n">
        <v>118.66</v>
      </c>
      <c r="H55" s="6" t="n">
        <v>0</v>
      </c>
      <c r="I55" s="6" t="n">
        <v>0</v>
      </c>
      <c r="J55" s="6" t="n">
        <v>221.31</v>
      </c>
      <c r="K55" s="6" t="n">
        <v>48.16</v>
      </c>
      <c r="L55" s="6" t="n">
        <v>367.77</v>
      </c>
      <c r="M55" s="6" t="n">
        <v>108.98</v>
      </c>
      <c r="N55" s="6" t="n">
        <v>322.25</v>
      </c>
      <c r="O55" s="6">
        <f>SUM(C55:N55)</f>
        <v/>
      </c>
      <c r="P55" s="6">
        <f>SUM(L55:N55)</f>
        <v/>
      </c>
    </row>
    <row r="56">
      <c r="A56" s="5" t="inlineStr">
        <is>
          <t>TRAINING/SEMINARS (5430)</t>
        </is>
      </c>
      <c r="B56" s="5" t="inlineStr">
        <is>
          <t>General and Administrative</t>
        </is>
      </c>
      <c r="C56" s="6" t="n">
        <v>154.19</v>
      </c>
      <c r="D56" s="6" t="n">
        <v>154.19</v>
      </c>
      <c r="E56" s="6" t="n">
        <v>153.66</v>
      </c>
      <c r="F56" s="6" t="n">
        <v>153.66</v>
      </c>
      <c r="G56" s="6" t="n">
        <v>153.66</v>
      </c>
      <c r="H56" s="6" t="n">
        <v>153.66</v>
      </c>
      <c r="I56" s="6" t="n">
        <v>58.74</v>
      </c>
      <c r="J56" s="6" t="n">
        <v>-106.2</v>
      </c>
      <c r="K56" s="6" t="n">
        <v>113.76</v>
      </c>
      <c r="L56" s="6" t="n">
        <v>425.57</v>
      </c>
      <c r="M56" s="6" t="n">
        <v>394.03</v>
      </c>
      <c r="N56" s="6" t="n">
        <v>299.35</v>
      </c>
      <c r="O56" s="6">
        <f>SUM(C56:N56)</f>
        <v/>
      </c>
      <c r="P56" s="6">
        <f>SUM(L56:N56)</f>
        <v/>
      </c>
    </row>
    <row r="57">
      <c r="A57" s="5" t="inlineStr">
        <is>
          <t>OFFICE EQUIP/LEASE/PURCHASE (5440)</t>
        </is>
      </c>
      <c r="B57" s="5" t="inlineStr">
        <is>
          <t>General and Administrative</t>
        </is>
      </c>
      <c r="C57" s="6" t="n">
        <v>0</v>
      </c>
      <c r="D57" s="6" t="n">
        <v>0</v>
      </c>
      <c r="E57" s="6" t="n">
        <v>0</v>
      </c>
      <c r="F57" s="6" t="n">
        <v>0</v>
      </c>
      <c r="G57" s="6" t="n">
        <v>0</v>
      </c>
      <c r="H57" s="6" t="n">
        <v>0</v>
      </c>
      <c r="I57" s="6" t="n">
        <v>0</v>
      </c>
      <c r="J57" s="6" t="n">
        <v>208.4</v>
      </c>
      <c r="K57" s="6" t="n">
        <v>0</v>
      </c>
      <c r="L57" s="6" t="n">
        <v>0</v>
      </c>
      <c r="M57" s="6" t="n">
        <v>0</v>
      </c>
      <c r="N57" s="6" t="n">
        <v>0</v>
      </c>
      <c r="O57" s="6">
        <f>SUM(C57:N57)</f>
        <v/>
      </c>
      <c r="P57" s="6">
        <f>SUM(L57:N57)</f>
        <v/>
      </c>
    </row>
    <row r="58">
      <c r="A58" s="5" t="inlineStr">
        <is>
          <t>CAREER APPAREL (5455)</t>
        </is>
      </c>
      <c r="B58" s="5" t="inlineStr">
        <is>
          <t>General and Administrative</t>
        </is>
      </c>
      <c r="C58" s="6" t="n">
        <v>175.94</v>
      </c>
      <c r="D58" s="6" t="n">
        <v>0</v>
      </c>
      <c r="E58" s="6" t="n">
        <v>0</v>
      </c>
      <c r="F58" s="6" t="n">
        <v>0</v>
      </c>
      <c r="G58" s="6" t="n">
        <v>0</v>
      </c>
      <c r="H58" s="6" t="n">
        <v>420.03</v>
      </c>
      <c r="I58" s="6" t="n">
        <v>0</v>
      </c>
      <c r="J58" s="6" t="n">
        <v>0</v>
      </c>
      <c r="K58" s="6" t="n">
        <v>0</v>
      </c>
      <c r="L58" s="6" t="n">
        <v>480.97</v>
      </c>
      <c r="M58" s="6" t="n">
        <v>0</v>
      </c>
      <c r="N58" s="6" t="n">
        <v>0</v>
      </c>
      <c r="O58" s="6">
        <f>SUM(C58:N58)</f>
        <v/>
      </c>
      <c r="P58" s="6">
        <f>SUM(L58:N58)</f>
        <v/>
      </c>
    </row>
    <row r="59">
      <c r="A59" s="5" t="inlineStr">
        <is>
          <t>TRAVEL (5460)</t>
        </is>
      </c>
      <c r="B59" s="5" t="inlineStr">
        <is>
          <t>General and Administrative</t>
        </is>
      </c>
      <c r="C59" s="6" t="n">
        <v>41.72</v>
      </c>
      <c r="D59" s="6" t="n">
        <v>467.68</v>
      </c>
      <c r="E59" s="6" t="n">
        <v>280.07</v>
      </c>
      <c r="F59" s="6" t="n">
        <v>61.84</v>
      </c>
      <c r="G59" s="6" t="n">
        <v>0</v>
      </c>
      <c r="H59" s="6" t="n">
        <v>101.46</v>
      </c>
      <c r="I59" s="6" t="n">
        <v>242.03</v>
      </c>
      <c r="J59" s="6" t="n">
        <v>2306.05</v>
      </c>
      <c r="K59" s="6" t="n">
        <v>0</v>
      </c>
      <c r="L59" s="6" t="n">
        <v>95.54000000000001</v>
      </c>
      <c r="M59" s="6" t="n">
        <v>273.93</v>
      </c>
      <c r="N59" s="6" t="n">
        <v>24.63</v>
      </c>
      <c r="O59" s="6">
        <f>SUM(C59:N59)</f>
        <v/>
      </c>
      <c r="P59" s="6">
        <f>SUM(L59:N59)</f>
        <v/>
      </c>
    </row>
    <row r="60">
      <c r="A60" s="5" t="inlineStr">
        <is>
          <t>DUES/SUBSCRIPTIONS (5470)</t>
        </is>
      </c>
      <c r="B60" s="5" t="inlineStr">
        <is>
          <t>General and Administrative</t>
        </is>
      </c>
      <c r="C60" s="6" t="n">
        <v>1617.85</v>
      </c>
      <c r="D60" s="6" t="n">
        <v>256.5</v>
      </c>
      <c r="E60" s="6" t="n">
        <v>0</v>
      </c>
      <c r="F60" s="6" t="n">
        <v>0</v>
      </c>
      <c r="G60" s="6" t="n">
        <v>0</v>
      </c>
      <c r="H60" s="6" t="n">
        <v>0</v>
      </c>
      <c r="I60" s="6" t="n">
        <v>492.48</v>
      </c>
      <c r="J60" s="6" t="n">
        <v>523.6900000000001</v>
      </c>
      <c r="K60" s="6" t="n">
        <v>0</v>
      </c>
      <c r="L60" s="6" t="n">
        <v>0</v>
      </c>
      <c r="M60" s="6" t="n">
        <v>3248.48</v>
      </c>
      <c r="N60" s="6" t="n">
        <v>-2.44</v>
      </c>
      <c r="O60" s="6">
        <f>SUM(C60:N60)</f>
        <v/>
      </c>
      <c r="P60" s="6">
        <f>SUM(L60:N60)</f>
        <v/>
      </c>
    </row>
    <row r="61">
      <c r="A61" s="5" t="inlineStr">
        <is>
          <t>BLUE MOON LICENSE (5475)</t>
        </is>
      </c>
      <c r="B61" s="5" t="inlineStr">
        <is>
          <t>General and Administrative</t>
        </is>
      </c>
      <c r="C61" s="6" t="n">
        <v>0</v>
      </c>
      <c r="D61" s="6" t="n">
        <v>0</v>
      </c>
      <c r="E61" s="6" t="n">
        <v>-1522.85</v>
      </c>
      <c r="F61" s="6" t="n">
        <v>0</v>
      </c>
      <c r="G61" s="6" t="n">
        <v>0</v>
      </c>
      <c r="H61" s="6" t="n">
        <v>0</v>
      </c>
      <c r="I61" s="6" t="n">
        <v>0</v>
      </c>
      <c r="J61" s="6" t="n">
        <v>0</v>
      </c>
      <c r="K61" s="6" t="n">
        <v>0</v>
      </c>
      <c r="L61" s="6" t="n">
        <v>0</v>
      </c>
      <c r="M61" s="6" t="n">
        <v>0</v>
      </c>
      <c r="N61" s="6" t="n">
        <v>0</v>
      </c>
      <c r="O61" s="6">
        <f>SUM(C61:N61)</f>
        <v/>
      </c>
      <c r="P61" s="6">
        <f>SUM(L61:N61)</f>
        <v/>
      </c>
    </row>
    <row r="62">
      <c r="A62" s="5" t="inlineStr">
        <is>
          <t>CREDIT REPORTS (5480)</t>
        </is>
      </c>
      <c r="B62" s="5" t="inlineStr">
        <is>
          <t>General and Administrative</t>
        </is>
      </c>
      <c r="C62" s="6" t="n">
        <v>1889.55</v>
      </c>
      <c r="D62" s="6" t="n">
        <v>0</v>
      </c>
      <c r="E62" s="6" t="n">
        <v>3294.6</v>
      </c>
      <c r="F62" s="6" t="n">
        <v>1841.1</v>
      </c>
      <c r="G62" s="6" t="n">
        <v>823.65</v>
      </c>
      <c r="H62" s="6" t="n">
        <v>872.1</v>
      </c>
      <c r="I62" s="6" t="n">
        <v>1140</v>
      </c>
      <c r="J62" s="6" t="n">
        <v>119.7</v>
      </c>
      <c r="K62" s="6" t="n">
        <v>1259.7</v>
      </c>
      <c r="L62" s="6" t="n">
        <v>872.1</v>
      </c>
      <c r="M62" s="6" t="n">
        <v>2277.15</v>
      </c>
      <c r="N62" s="6" t="n">
        <v>920.55</v>
      </c>
      <c r="O62" s="6">
        <f>SUM(C62:N62)</f>
        <v/>
      </c>
      <c r="P62" s="6">
        <f>SUM(L62:N62)</f>
        <v/>
      </c>
    </row>
    <row r="63">
      <c r="A63" s="5" t="inlineStr">
        <is>
          <t>LEGAL EXPENSE (5510)</t>
        </is>
      </c>
      <c r="B63" s="5" t="inlineStr">
        <is>
          <t>Legal and Professional</t>
        </is>
      </c>
      <c r="C63" s="6" t="n">
        <v>5323.34</v>
      </c>
      <c r="D63" s="6" t="n">
        <v>1680.55</v>
      </c>
      <c r="E63" s="6" t="n">
        <v>2177.4</v>
      </c>
      <c r="F63" s="6" t="n">
        <v>3133.1</v>
      </c>
      <c r="G63" s="6" t="n">
        <v>4992.72</v>
      </c>
      <c r="H63" s="6" t="n">
        <v>1805</v>
      </c>
      <c r="I63" s="6" t="n">
        <v>1686.25</v>
      </c>
      <c r="J63" s="6" t="n">
        <v>4925.27</v>
      </c>
      <c r="K63" s="6" t="n">
        <v>3622.35</v>
      </c>
      <c r="L63" s="6" t="n">
        <v>861.65</v>
      </c>
      <c r="M63" s="6" t="n">
        <v>1254.95</v>
      </c>
      <c r="N63" s="6" t="n">
        <v>1322.64</v>
      </c>
      <c r="O63" s="6">
        <f>SUM(C63:N63)</f>
        <v/>
      </c>
      <c r="P63" s="6">
        <f>SUM(L63:N63)</f>
        <v/>
      </c>
    </row>
    <row r="64">
      <c r="A64" s="5" t="inlineStr">
        <is>
          <t>MRI FEES (5515)</t>
        </is>
      </c>
      <c r="B64" s="5" t="inlineStr">
        <is>
          <t>General and Administrative</t>
        </is>
      </c>
      <c r="C64" s="6" t="n">
        <v>667.29</v>
      </c>
      <c r="D64" s="6" t="n">
        <v>667.28</v>
      </c>
      <c r="E64" s="6" t="n">
        <v>667.28</v>
      </c>
      <c r="F64" s="6" t="n">
        <v>667.28</v>
      </c>
      <c r="G64" s="6" t="n">
        <v>667.17</v>
      </c>
      <c r="H64" s="6" t="n">
        <v>670.08</v>
      </c>
      <c r="I64" s="6" t="n">
        <v>670.08</v>
      </c>
      <c r="J64" s="6" t="n">
        <v>670.08</v>
      </c>
      <c r="K64" s="6" t="n">
        <v>1912.51</v>
      </c>
      <c r="L64" s="6" t="n">
        <v>1290.31</v>
      </c>
      <c r="M64" s="6" t="n">
        <v>1286.05</v>
      </c>
      <c r="N64" s="6" t="n">
        <v>1288.85</v>
      </c>
      <c r="O64" s="6">
        <f>SUM(C64:N64)</f>
        <v/>
      </c>
      <c r="P64" s="6">
        <f>SUM(L64:N64)</f>
        <v/>
      </c>
    </row>
    <row r="65">
      <c r="A65" s="5" t="inlineStr">
        <is>
          <t>LRO FEES (5525)</t>
        </is>
      </c>
      <c r="B65" s="5" t="inlineStr">
        <is>
          <t>General and Administrative</t>
        </is>
      </c>
      <c r="C65" s="6" t="n">
        <v>541.95</v>
      </c>
      <c r="D65" s="6" t="n">
        <v>541.95</v>
      </c>
      <c r="E65" s="6" t="n">
        <v>541.95</v>
      </c>
      <c r="F65" s="6" t="n">
        <v>541.95</v>
      </c>
      <c r="G65" s="6" t="n">
        <v>541.95</v>
      </c>
      <c r="H65" s="6" t="n">
        <v>541.95</v>
      </c>
      <c r="I65" s="6" t="n">
        <v>541.9400000000001</v>
      </c>
      <c r="J65" s="6" t="n">
        <v>541.9400000000001</v>
      </c>
      <c r="K65" s="6" t="n">
        <v>541.9400000000001</v>
      </c>
      <c r="L65" s="6" t="n">
        <v>541.9400000000001</v>
      </c>
      <c r="M65" s="6" t="n">
        <v>541.9400000000001</v>
      </c>
      <c r="N65" s="6" t="n">
        <v>541.9400000000001</v>
      </c>
      <c r="O65" s="6">
        <f>SUM(C65:N65)</f>
        <v/>
      </c>
      <c r="P65" s="6">
        <f>SUM(L65:N65)</f>
        <v/>
      </c>
    </row>
    <row r="66">
      <c r="A66" s="5" t="inlineStr">
        <is>
          <t>TELEPHONE - LOCAL LINES (5530)</t>
        </is>
      </c>
      <c r="B66" s="5" t="inlineStr">
        <is>
          <t>General and Administrative</t>
        </is>
      </c>
      <c r="C66" s="6" t="n">
        <v>1174.85</v>
      </c>
      <c r="D66" s="6" t="n">
        <v>468.85</v>
      </c>
      <c r="E66" s="6" t="n">
        <v>525.0599999999999</v>
      </c>
      <c r="F66" s="6" t="n">
        <v>487.22</v>
      </c>
      <c r="G66" s="6" t="n">
        <v>412.31</v>
      </c>
      <c r="H66" s="6" t="n">
        <v>430.94</v>
      </c>
      <c r="I66" s="6" t="n">
        <v>451.86</v>
      </c>
      <c r="J66" s="6" t="n">
        <v>1290.4</v>
      </c>
      <c r="K66" s="6" t="n">
        <v>-323.58</v>
      </c>
      <c r="L66" s="6" t="n">
        <v>1174.06</v>
      </c>
      <c r="M66" s="6" t="n">
        <v>400.17</v>
      </c>
      <c r="N66" s="6" t="n">
        <v>456.47</v>
      </c>
      <c r="O66" s="6">
        <f>SUM(C66:N66)</f>
        <v/>
      </c>
      <c r="P66" s="6">
        <f>SUM(L66:N66)</f>
        <v/>
      </c>
    </row>
    <row r="67">
      <c r="A67" s="5" t="inlineStr">
        <is>
          <t>HIGH SPEED INTERNET (5531)</t>
        </is>
      </c>
      <c r="B67" s="5" t="inlineStr">
        <is>
          <t>General and Administrative</t>
        </is>
      </c>
      <c r="C67" s="6" t="n">
        <v>0</v>
      </c>
      <c r="D67" s="6" t="n">
        <v>0</v>
      </c>
      <c r="E67" s="6" t="n">
        <v>0</v>
      </c>
      <c r="F67" s="6" t="n">
        <v>0</v>
      </c>
      <c r="G67" s="6" t="n">
        <v>1561.72</v>
      </c>
      <c r="H67" s="6" t="n">
        <v>0</v>
      </c>
      <c r="I67" s="6" t="n">
        <v>1408.94</v>
      </c>
      <c r="J67" s="6" t="n">
        <v>0</v>
      </c>
      <c r="K67" s="6" t="n">
        <v>1472.72</v>
      </c>
      <c r="L67" s="6" t="n">
        <v>701.04</v>
      </c>
      <c r="M67" s="6" t="n">
        <v>755.73</v>
      </c>
      <c r="N67" s="6" t="n">
        <v>719.8099999999999</v>
      </c>
      <c r="O67" s="6">
        <f>SUM(C67:N67)</f>
        <v/>
      </c>
      <c r="P67" s="6">
        <f>SUM(L67:N67)</f>
        <v/>
      </c>
    </row>
    <row r="68">
      <c r="A68" s="5" t="inlineStr">
        <is>
          <t>ANSWERING SERVICE (5535)</t>
        </is>
      </c>
      <c r="B68" s="5" t="inlineStr">
        <is>
          <t>General and Administrative</t>
        </is>
      </c>
      <c r="C68" s="6" t="n">
        <v>154.76</v>
      </c>
      <c r="D68" s="6" t="n">
        <v>154.77</v>
      </c>
      <c r="E68" s="6" t="n">
        <v>154.77</v>
      </c>
      <c r="F68" s="6" t="n">
        <v>154.77</v>
      </c>
      <c r="G68" s="6" t="n">
        <v>154.77</v>
      </c>
      <c r="H68" s="6" t="n">
        <v>154.77</v>
      </c>
      <c r="I68" s="6" t="n">
        <v>154.77</v>
      </c>
      <c r="J68" s="6" t="n">
        <v>154.77</v>
      </c>
      <c r="K68" s="6" t="n">
        <v>-154.77</v>
      </c>
      <c r="L68" s="6" t="n">
        <v>0</v>
      </c>
      <c r="M68" s="6" t="n">
        <v>0</v>
      </c>
      <c r="N68" s="6" t="n">
        <v>0</v>
      </c>
      <c r="O68" s="6">
        <f>SUM(C68:N68)</f>
        <v/>
      </c>
      <c r="P68" s="6">
        <f>SUM(L68:N68)</f>
        <v/>
      </c>
    </row>
    <row r="69">
      <c r="A69" s="5" t="inlineStr">
        <is>
          <t>MISCELLANEOUS (5550)</t>
        </is>
      </c>
      <c r="B69" s="5" t="inlineStr">
        <is>
          <t>General and Administrative</t>
        </is>
      </c>
      <c r="C69" s="6" t="n">
        <v>0</v>
      </c>
      <c r="D69" s="6" t="n">
        <v>0</v>
      </c>
      <c r="E69" s="6" t="n">
        <v>0</v>
      </c>
      <c r="F69" s="6" t="n">
        <v>0</v>
      </c>
      <c r="G69" s="6" t="n">
        <v>41.96</v>
      </c>
      <c r="H69" s="6" t="n">
        <v>0</v>
      </c>
      <c r="I69" s="6" t="n">
        <v>0</v>
      </c>
      <c r="J69" s="6" t="n">
        <v>0</v>
      </c>
      <c r="K69" s="6" t="n">
        <v>0</v>
      </c>
      <c r="L69" s="6" t="n">
        <v>0</v>
      </c>
      <c r="M69" s="6" t="n">
        <v>0</v>
      </c>
      <c r="N69" s="6" t="n">
        <v>0</v>
      </c>
      <c r="O69" s="6">
        <f>SUM(C69:N69)</f>
        <v/>
      </c>
      <c r="P69" s="6">
        <f>SUM(L69:N69)</f>
        <v/>
      </c>
    </row>
    <row r="70">
      <c r="A70" s="5" t="inlineStr">
        <is>
          <t>TECHNOLOGY COSTS (5590)</t>
        </is>
      </c>
      <c r="B70" s="5" t="inlineStr">
        <is>
          <t>General and Administrative</t>
        </is>
      </c>
      <c r="C70" s="6" t="n">
        <v>2729.16</v>
      </c>
      <c r="D70" s="6" t="n">
        <v>2358.78</v>
      </c>
      <c r="E70" s="6" t="n">
        <v>2014.87</v>
      </c>
      <c r="F70" s="6" t="n">
        <v>2781.55</v>
      </c>
      <c r="G70" s="6" t="n">
        <v>2966.84</v>
      </c>
      <c r="H70" s="6" t="n">
        <v>3034.22</v>
      </c>
      <c r="I70" s="6" t="n">
        <v>3383.76</v>
      </c>
      <c r="J70" s="6" t="n">
        <v>3082.4</v>
      </c>
      <c r="K70" s="6" t="n">
        <v>1975.45</v>
      </c>
      <c r="L70" s="6" t="n">
        <v>2945.94</v>
      </c>
      <c r="M70" s="6" t="n">
        <v>2596.1</v>
      </c>
      <c r="N70" s="6" t="n">
        <v>2321.17</v>
      </c>
      <c r="O70" s="6">
        <f>SUM(C70:N70)</f>
        <v/>
      </c>
      <c r="P70" s="6">
        <f>SUM(L70:N70)</f>
        <v/>
      </c>
    </row>
    <row r="71">
      <c r="A71" s="5" t="inlineStr">
        <is>
          <t>MANAGEMENT FEES (5700)</t>
        </is>
      </c>
      <c r="B71" s="5" t="inlineStr">
        <is>
          <t>Management Fee</t>
        </is>
      </c>
      <c r="C71" s="6" t="n">
        <v>12703.26</v>
      </c>
      <c r="D71" s="6" t="n">
        <v>12438.37</v>
      </c>
      <c r="E71" s="6" t="n">
        <v>12340.47</v>
      </c>
      <c r="F71" s="6" t="n">
        <v>11833.4</v>
      </c>
      <c r="G71" s="6" t="n">
        <v>12383.83</v>
      </c>
      <c r="H71" s="6" t="n">
        <v>11763.54</v>
      </c>
      <c r="I71" s="6" t="n">
        <v>12154.99</v>
      </c>
      <c r="J71" s="6" t="n">
        <v>12616.31</v>
      </c>
      <c r="K71" s="6" t="n">
        <v>12539.11</v>
      </c>
      <c r="L71" s="6" t="n">
        <v>11957.82</v>
      </c>
      <c r="M71" s="6" t="n">
        <v>12442.7</v>
      </c>
      <c r="N71" s="6" t="n">
        <v>12516.58</v>
      </c>
      <c r="O71" s="6">
        <f>SUM(C71:N71)</f>
        <v/>
      </c>
      <c r="P71" s="6">
        <f>SUM(L71:N71)</f>
        <v/>
      </c>
    </row>
    <row r="72">
      <c r="A72" s="5" t="inlineStr">
        <is>
          <t>MANAGEMENT FEE - OTHER (5740)</t>
        </is>
      </c>
      <c r="B72" s="5" t="inlineStr">
        <is>
          <t>Management Fee</t>
        </is>
      </c>
      <c r="C72" s="6" t="n">
        <v>598.5</v>
      </c>
      <c r="D72" s="6" t="n">
        <v>598.5</v>
      </c>
      <c r="E72" s="6" t="n">
        <v>598.5</v>
      </c>
      <c r="F72" s="6" t="n">
        <v>598.5</v>
      </c>
      <c r="G72" s="6" t="n">
        <v>598.5</v>
      </c>
      <c r="H72" s="6" t="n">
        <v>598.5</v>
      </c>
      <c r="I72" s="6" t="n">
        <v>598.5</v>
      </c>
      <c r="J72" s="6" t="n">
        <v>598.5</v>
      </c>
      <c r="K72" s="6" t="n">
        <v>598.5</v>
      </c>
      <c r="L72" s="6" t="n">
        <v>598.5</v>
      </c>
      <c r="M72" s="6" t="n">
        <v>598.5</v>
      </c>
      <c r="N72" s="6" t="n">
        <v>598.5</v>
      </c>
      <c r="O72" s="6">
        <f>SUM(C72:N72)</f>
        <v/>
      </c>
      <c r="P72" s="6">
        <f>SUM(L72:N72)</f>
        <v/>
      </c>
    </row>
    <row r="73">
      <c r="A73" s="5" t="inlineStr">
        <is>
          <t>PROPERTY MANAGER/ADMINISTRATOR (5810)</t>
        </is>
      </c>
      <c r="B73" s="5" t="inlineStr">
        <is>
          <t>Payroll</t>
        </is>
      </c>
      <c r="C73" s="6" t="n">
        <v>8582.690000000001</v>
      </c>
      <c r="D73" s="6" t="n">
        <v>4998.15</v>
      </c>
      <c r="E73" s="6" t="n">
        <v>706.5</v>
      </c>
      <c r="F73" s="6" t="n">
        <v>706.5</v>
      </c>
      <c r="G73" s="6" t="n">
        <v>956.77</v>
      </c>
      <c r="H73" s="6" t="n">
        <v>16020.22</v>
      </c>
      <c r="I73" s="6" t="n">
        <v>7197.74</v>
      </c>
      <c r="J73" s="6" t="n">
        <v>7585.9</v>
      </c>
      <c r="K73" s="6" t="n">
        <v>8127.11</v>
      </c>
      <c r="L73" s="6" t="n">
        <v>7746.82</v>
      </c>
      <c r="M73" s="6" t="n">
        <v>13339.12</v>
      </c>
      <c r="N73" s="6" t="n">
        <v>7828.79</v>
      </c>
      <c r="O73" s="6">
        <f>SUM(C73:N73)</f>
        <v/>
      </c>
      <c r="P73" s="6">
        <f>SUM(L73:N73)</f>
        <v/>
      </c>
    </row>
    <row r="74">
      <c r="A74" s="5" t="inlineStr">
        <is>
          <t>OFFICE OVERTIME (5815)</t>
        </is>
      </c>
      <c r="B74" s="5" t="inlineStr">
        <is>
          <t>Payroll</t>
        </is>
      </c>
      <c r="C74" s="6" t="n">
        <v>65.41</v>
      </c>
      <c r="D74" s="6" t="n">
        <v>117.1</v>
      </c>
      <c r="E74" s="6" t="n">
        <v>279.83</v>
      </c>
      <c r="F74" s="6" t="n">
        <v>222.52</v>
      </c>
      <c r="G74" s="6" t="n">
        <v>747.45</v>
      </c>
      <c r="H74" s="6" t="n">
        <v>648.37</v>
      </c>
      <c r="I74" s="6" t="n">
        <v>109.11</v>
      </c>
      <c r="J74" s="6" t="n">
        <v>246.01</v>
      </c>
      <c r="K74" s="6" t="n">
        <v>298.43</v>
      </c>
      <c r="L74" s="6" t="n">
        <v>562.64</v>
      </c>
      <c r="M74" s="6" t="n">
        <v>435</v>
      </c>
      <c r="N74" s="6" t="n">
        <v>146.51</v>
      </c>
      <c r="O74" s="6">
        <f>SUM(C74:N74)</f>
        <v/>
      </c>
      <c r="P74" s="6">
        <f>SUM(L74:N74)</f>
        <v/>
      </c>
    </row>
    <row r="75">
      <c r="A75" s="5" t="inlineStr">
        <is>
          <t>ASSISTANT MGR/LEASING AGENT (5820)</t>
        </is>
      </c>
      <c r="B75" s="5" t="inlineStr">
        <is>
          <t>Payroll</t>
        </is>
      </c>
      <c r="C75" s="6" t="n">
        <v>10492.39</v>
      </c>
      <c r="D75" s="6" t="n">
        <v>10582.85</v>
      </c>
      <c r="E75" s="6" t="n">
        <v>10619.99</v>
      </c>
      <c r="F75" s="6" t="n">
        <v>10727.53</v>
      </c>
      <c r="G75" s="6" t="n">
        <v>10195.69</v>
      </c>
      <c r="H75" s="6" t="n">
        <v>16156.09</v>
      </c>
      <c r="I75" s="6" t="n">
        <v>10740.19</v>
      </c>
      <c r="J75" s="6" t="n">
        <v>10027.37</v>
      </c>
      <c r="K75" s="6" t="n">
        <v>10454.68</v>
      </c>
      <c r="L75" s="6" t="n">
        <v>10665.33</v>
      </c>
      <c r="M75" s="6" t="n">
        <v>13505.48</v>
      </c>
      <c r="N75" s="6" t="n">
        <v>8279.959999999999</v>
      </c>
      <c r="O75" s="6">
        <f>SUM(C75:N75)</f>
        <v/>
      </c>
      <c r="P75" s="6">
        <f>SUM(L75:N75)</f>
        <v/>
      </c>
    </row>
    <row r="76">
      <c r="A76" s="5" t="inlineStr">
        <is>
          <t>MAINTENANCE/ENGINEER/SUPERVISOR (5830)</t>
        </is>
      </c>
      <c r="B76" s="5" t="inlineStr">
        <is>
          <t>Payroll</t>
        </is>
      </c>
      <c r="C76" s="6" t="n">
        <v>6493.44</v>
      </c>
      <c r="D76" s="6" t="n">
        <v>6470.67</v>
      </c>
      <c r="E76" s="6" t="n">
        <v>6013.6</v>
      </c>
      <c r="F76" s="6" t="n">
        <v>6648.07</v>
      </c>
      <c r="G76" s="6" t="n">
        <v>5984.62</v>
      </c>
      <c r="H76" s="6" t="n">
        <v>6173.76</v>
      </c>
      <c r="I76" s="6" t="n">
        <v>317.26</v>
      </c>
      <c r="J76" s="6" t="n">
        <v>158.62</v>
      </c>
      <c r="K76" s="6" t="n">
        <v>2506.54</v>
      </c>
      <c r="L76" s="6" t="n">
        <v>6049.66</v>
      </c>
      <c r="M76" s="6" t="n">
        <v>9091.35</v>
      </c>
      <c r="N76" s="6" t="n">
        <v>5738.78</v>
      </c>
      <c r="O76" s="6">
        <f>SUM(C76:N76)</f>
        <v/>
      </c>
      <c r="P76" s="6">
        <f>SUM(L76:N76)</f>
        <v/>
      </c>
    </row>
    <row r="77">
      <c r="A77" s="5" t="inlineStr">
        <is>
          <t>MAINTENANCE OVERTIME (5835)</t>
        </is>
      </c>
      <c r="B77" s="5" t="inlineStr">
        <is>
          <t>Payroll</t>
        </is>
      </c>
      <c r="C77" s="6" t="n">
        <v>4064.1</v>
      </c>
      <c r="D77" s="6" t="n">
        <v>3540.93</v>
      </c>
      <c r="E77" s="6" t="n">
        <v>2564.98</v>
      </c>
      <c r="F77" s="6" t="n">
        <v>2965.42</v>
      </c>
      <c r="G77" s="6" t="n">
        <v>5199.64</v>
      </c>
      <c r="H77" s="6" t="n">
        <v>1332.71</v>
      </c>
      <c r="I77" s="6" t="n">
        <v>759.46</v>
      </c>
      <c r="J77" s="6" t="n">
        <v>602.96</v>
      </c>
      <c r="K77" s="6" t="n">
        <v>1555.7</v>
      </c>
      <c r="L77" s="6" t="n">
        <v>848.49</v>
      </c>
      <c r="M77" s="6" t="n">
        <v>3779.26</v>
      </c>
      <c r="N77" s="6" t="n">
        <v>2633.49</v>
      </c>
      <c r="O77" s="6">
        <f>SUM(C77:N77)</f>
        <v/>
      </c>
      <c r="P77" s="6">
        <f>SUM(L77:N77)</f>
        <v/>
      </c>
    </row>
    <row r="78">
      <c r="A78" s="5" t="inlineStr">
        <is>
          <t>MAINTENANCE PAYROLL (5840)</t>
        </is>
      </c>
      <c r="B78" s="5" t="inlineStr">
        <is>
          <t>Payroll</t>
        </is>
      </c>
      <c r="C78" s="6" t="n">
        <v>8753.92</v>
      </c>
      <c r="D78" s="6" t="n">
        <v>8231.719999999999</v>
      </c>
      <c r="E78" s="6" t="n">
        <v>7420.27</v>
      </c>
      <c r="F78" s="6" t="n">
        <v>6626.55</v>
      </c>
      <c r="G78" s="6" t="n">
        <v>4308.8</v>
      </c>
      <c r="H78" s="6" t="n">
        <v>13121.98</v>
      </c>
      <c r="I78" s="6" t="n">
        <v>8094.85</v>
      </c>
      <c r="J78" s="6" t="n">
        <v>8318.42</v>
      </c>
      <c r="K78" s="6" t="n">
        <v>8282.559999999999</v>
      </c>
      <c r="L78" s="6" t="n">
        <v>8432.18</v>
      </c>
      <c r="M78" s="6" t="n">
        <v>12228.84</v>
      </c>
      <c r="N78" s="6" t="n">
        <v>8359.85</v>
      </c>
      <c r="O78" s="6">
        <f>SUM(C78:N78)</f>
        <v/>
      </c>
      <c r="P78" s="6">
        <f>SUM(L78:N78)</f>
        <v/>
      </c>
    </row>
    <row r="79">
      <c r="A79" s="5" t="inlineStr">
        <is>
          <t>TEMPORARY EMPLOYMENT (5855)</t>
        </is>
      </c>
      <c r="B79" s="5" t="inlineStr">
        <is>
          <t>Payroll</t>
        </is>
      </c>
      <c r="C79" s="6" t="n">
        <v>0</v>
      </c>
      <c r="D79" s="6" t="n">
        <v>665</v>
      </c>
      <c r="E79" s="6" t="n">
        <v>665</v>
      </c>
      <c r="F79" s="6" t="n">
        <v>997.5</v>
      </c>
      <c r="G79" s="6" t="n">
        <v>0</v>
      </c>
      <c r="H79" s="6" t="n">
        <v>0</v>
      </c>
      <c r="I79" s="6" t="n">
        <v>0</v>
      </c>
      <c r="J79" s="6" t="n">
        <v>2167.22</v>
      </c>
      <c r="K79" s="6" t="n">
        <v>251.33</v>
      </c>
      <c r="L79" s="6" t="n">
        <v>0</v>
      </c>
      <c r="M79" s="6" t="n">
        <v>0</v>
      </c>
      <c r="N79" s="6" t="n">
        <v>408.5</v>
      </c>
      <c r="O79" s="6">
        <f>SUM(C79:N79)</f>
        <v/>
      </c>
      <c r="P79" s="6">
        <f>SUM(L79:N79)</f>
        <v/>
      </c>
    </row>
    <row r="80">
      <c r="A80" s="5" t="inlineStr">
        <is>
          <t>LEASING BONUSES (5860)</t>
        </is>
      </c>
      <c r="B80" s="5" t="inlineStr">
        <is>
          <t>Payroll</t>
        </is>
      </c>
      <c r="C80" s="6" t="n">
        <v>5982.47</v>
      </c>
      <c r="D80" s="6" t="n">
        <v>6786.17</v>
      </c>
      <c r="E80" s="6" t="n">
        <v>5616.37</v>
      </c>
      <c r="F80" s="6" t="n">
        <v>4258.6</v>
      </c>
      <c r="G80" s="6" t="n">
        <v>5821.88</v>
      </c>
      <c r="H80" s="6" t="n">
        <v>2983.7</v>
      </c>
      <c r="I80" s="6" t="n">
        <v>3134.07</v>
      </c>
      <c r="J80" s="6" t="n">
        <v>3786.59</v>
      </c>
      <c r="K80" s="6" t="n">
        <v>5450.57</v>
      </c>
      <c r="L80" s="6" t="n">
        <v>4798.75</v>
      </c>
      <c r="M80" s="6" t="n">
        <v>4524.36</v>
      </c>
      <c r="N80" s="6" t="n">
        <v>6389.89</v>
      </c>
      <c r="O80" s="6">
        <f>SUM(C80:N80)</f>
        <v/>
      </c>
      <c r="P80" s="6">
        <f>SUM(L80:N80)</f>
        <v/>
      </c>
    </row>
    <row r="81">
      <c r="A81" s="5" t="inlineStr">
        <is>
          <t>FRINGE BENEFITS (5870)</t>
        </is>
      </c>
      <c r="B81" s="5" t="inlineStr">
        <is>
          <t>Payroll</t>
        </is>
      </c>
      <c r="C81" s="6" t="n">
        <v>4260.6</v>
      </c>
      <c r="D81" s="6" t="n">
        <v>4449.84</v>
      </c>
      <c r="E81" s="6" t="n">
        <v>3115.42</v>
      </c>
      <c r="F81" s="6" t="n">
        <v>3363.6</v>
      </c>
      <c r="G81" s="6" t="n">
        <v>3395.87</v>
      </c>
      <c r="H81" s="6" t="n">
        <v>4470.4</v>
      </c>
      <c r="I81" s="6" t="n">
        <v>2693.1</v>
      </c>
      <c r="J81" s="6" t="n">
        <v>4014.32</v>
      </c>
      <c r="K81" s="6" t="n">
        <v>3956.26</v>
      </c>
      <c r="L81" s="6" t="n">
        <v>4159.03</v>
      </c>
      <c r="M81" s="6" t="n">
        <v>6204.74</v>
      </c>
      <c r="N81" s="6" t="n">
        <v>4146.84</v>
      </c>
      <c r="O81" s="6">
        <f>SUM(C81:N81)</f>
        <v/>
      </c>
      <c r="P81" s="6">
        <f>SUM(L81:N81)</f>
        <v/>
      </c>
    </row>
    <row r="82">
      <c r="A82" s="5" t="inlineStr">
        <is>
          <t>WORKERS COMP INSURANCE (5875)</t>
        </is>
      </c>
      <c r="B82" s="5" t="inlineStr">
        <is>
          <t>Payroll</t>
        </is>
      </c>
      <c r="C82" s="6" t="n">
        <v>1077.27</v>
      </c>
      <c r="D82" s="6" t="n">
        <v>1037.05</v>
      </c>
      <c r="E82" s="6" t="n">
        <v>893.3200000000001</v>
      </c>
      <c r="F82" s="6" t="n">
        <v>792.5700000000001</v>
      </c>
      <c r="G82" s="6" t="n">
        <v>825.5599999999999</v>
      </c>
      <c r="H82" s="6" t="n">
        <v>883.24</v>
      </c>
      <c r="I82" s="6" t="n">
        <v>454</v>
      </c>
      <c r="J82" s="6" t="n">
        <v>457.07</v>
      </c>
      <c r="K82" s="6" t="n">
        <v>592.9</v>
      </c>
      <c r="L82" s="6" t="n">
        <v>684.12</v>
      </c>
      <c r="M82" s="6" t="n">
        <v>1050.77</v>
      </c>
      <c r="N82" s="6" t="n">
        <v>731.45</v>
      </c>
      <c r="O82" s="6">
        <f>SUM(C82:N82)</f>
        <v/>
      </c>
      <c r="P82" s="6">
        <f>SUM(L82:N82)</f>
        <v/>
      </c>
    </row>
    <row r="83">
      <c r="A83" s="5" t="inlineStr">
        <is>
          <t>PAYROLL TAXES (5880)</t>
        </is>
      </c>
      <c r="B83" s="5" t="inlineStr">
        <is>
          <t>Payroll</t>
        </is>
      </c>
      <c r="C83" s="6" t="n">
        <v>3330.72</v>
      </c>
      <c r="D83" s="6" t="n">
        <v>3048.38</v>
      </c>
      <c r="E83" s="6" t="n">
        <v>2468.61</v>
      </c>
      <c r="F83" s="6" t="n">
        <v>2100.52</v>
      </c>
      <c r="G83" s="6" t="n">
        <v>2358.24</v>
      </c>
      <c r="H83" s="6" t="n">
        <v>4206.15</v>
      </c>
      <c r="I83" s="6" t="n">
        <v>2462.96</v>
      </c>
      <c r="J83" s="6" t="n">
        <v>2802.09</v>
      </c>
      <c r="K83" s="6" t="n">
        <v>2773.32</v>
      </c>
      <c r="L83" s="6" t="n">
        <v>2953.4</v>
      </c>
      <c r="M83" s="6" t="n">
        <v>4215.8</v>
      </c>
      <c r="N83" s="6" t="n">
        <v>2924.38</v>
      </c>
      <c r="O83" s="6">
        <f>SUM(C83:N83)</f>
        <v/>
      </c>
      <c r="P83" s="6">
        <f>SUM(L83:N83)</f>
        <v/>
      </c>
    </row>
    <row r="84">
      <c r="A84" s="5" t="inlineStr">
        <is>
          <t>RECRUITING EXPENSE (5882)</t>
        </is>
      </c>
      <c r="B84" s="5" t="inlineStr">
        <is>
          <t>Payroll</t>
        </is>
      </c>
      <c r="C84" s="6" t="n">
        <v>0</v>
      </c>
      <c r="D84" s="6" t="n">
        <v>218.7</v>
      </c>
      <c r="E84" s="6" t="n">
        <v>0</v>
      </c>
      <c r="F84" s="6" t="n">
        <v>0</v>
      </c>
      <c r="G84" s="6" t="n">
        <v>0</v>
      </c>
      <c r="H84" s="6" t="n">
        <v>133.49</v>
      </c>
      <c r="I84" s="6" t="n">
        <v>96.95999999999999</v>
      </c>
      <c r="J84" s="6" t="n">
        <v>0</v>
      </c>
      <c r="K84" s="6" t="n">
        <v>0</v>
      </c>
      <c r="L84" s="6" t="n">
        <v>0</v>
      </c>
      <c r="M84" s="6" t="n">
        <v>0</v>
      </c>
      <c r="N84" s="6" t="n">
        <v>0</v>
      </c>
      <c r="O84" s="6">
        <f>SUM(C84:N84)</f>
        <v/>
      </c>
      <c r="P84" s="6">
        <f>SUM(L84:N84)</f>
        <v/>
      </c>
    </row>
    <row r="85">
      <c r="A85" s="5" t="inlineStr">
        <is>
          <t>PAYROLL PROCESSING (5885)</t>
        </is>
      </c>
      <c r="B85" s="5" t="inlineStr">
        <is>
          <t>Payroll</t>
        </is>
      </c>
      <c r="C85" s="6" t="n">
        <v>332.19</v>
      </c>
      <c r="D85" s="6" t="n">
        <v>239.18</v>
      </c>
      <c r="E85" s="6" t="n">
        <v>-39.83</v>
      </c>
      <c r="F85" s="6" t="n">
        <v>222.49</v>
      </c>
      <c r="G85" s="6" t="n">
        <v>107.68</v>
      </c>
      <c r="H85" s="6" t="n">
        <v>257.41</v>
      </c>
      <c r="I85" s="6" t="n">
        <v>501.18</v>
      </c>
      <c r="J85" s="6" t="n">
        <v>247.68</v>
      </c>
      <c r="K85" s="6" t="n">
        <v>76.14</v>
      </c>
      <c r="L85" s="6" t="n">
        <v>276.73</v>
      </c>
      <c r="M85" s="6" t="n">
        <v>255.12</v>
      </c>
      <c r="N85" s="6" t="n">
        <v>244.36</v>
      </c>
      <c r="O85" s="6">
        <f>SUM(C85:N85)</f>
        <v/>
      </c>
      <c r="P85" s="6">
        <f>SUM(L85:N85)</f>
        <v/>
      </c>
    </row>
    <row r="86">
      <c r="A86" s="5" t="inlineStr">
        <is>
          <t>GROUNDS (6010)</t>
        </is>
      </c>
      <c r="B86" s="5" t="inlineStr">
        <is>
          <t>Landscaping</t>
        </is>
      </c>
      <c r="C86" s="6" t="n">
        <v>4745.29</v>
      </c>
      <c r="D86" s="6" t="n">
        <v>5362.85</v>
      </c>
      <c r="E86" s="6" t="n">
        <v>7101.51</v>
      </c>
      <c r="F86" s="6" t="n">
        <v>4745.28</v>
      </c>
      <c r="G86" s="6" t="n">
        <v>3613.02</v>
      </c>
      <c r="H86" s="6" t="n">
        <v>9050.77</v>
      </c>
      <c r="I86" s="6" t="n">
        <v>6006.77</v>
      </c>
      <c r="J86" s="6" t="n">
        <v>5267.27</v>
      </c>
      <c r="K86" s="6" t="n">
        <v>4745.25</v>
      </c>
      <c r="L86" s="6" t="n">
        <v>4745.25</v>
      </c>
      <c r="M86" s="6" t="n">
        <v>4380.22</v>
      </c>
      <c r="N86" s="6" t="n">
        <v>4802.04</v>
      </c>
      <c r="O86" s="6">
        <f>SUM(C86:N86)</f>
        <v/>
      </c>
      <c r="P86" s="6">
        <f>SUM(L86:N86)</f>
        <v/>
      </c>
    </row>
    <row r="87">
      <c r="A87" s="5" t="inlineStr">
        <is>
          <t>SECURITY (6030)</t>
        </is>
      </c>
      <c r="B87" s="5" t="inlineStr">
        <is>
          <t>Repairs and Maintenance</t>
        </is>
      </c>
      <c r="C87" s="6" t="n">
        <v>1612.34</v>
      </c>
      <c r="D87" s="6" t="n">
        <v>1612.34</v>
      </c>
      <c r="E87" s="6" t="n">
        <v>1612.34</v>
      </c>
      <c r="F87" s="6" t="n">
        <v>1612.34</v>
      </c>
      <c r="G87" s="6" t="n">
        <v>1612.34</v>
      </c>
      <c r="H87" s="6" t="n">
        <v>1612.34</v>
      </c>
      <c r="I87" s="6" t="n">
        <v>1638.14</v>
      </c>
      <c r="J87" s="6" t="n">
        <v>1053.09</v>
      </c>
      <c r="K87" s="6" t="n">
        <v>1638.14</v>
      </c>
      <c r="L87" s="6" t="n">
        <v>1638.14</v>
      </c>
      <c r="M87" s="6" t="n">
        <v>1638.14</v>
      </c>
      <c r="N87" s="6" t="n">
        <v>1638.14</v>
      </c>
      <c r="O87" s="6">
        <f>SUM(C87:N87)</f>
        <v/>
      </c>
      <c r="P87" s="6">
        <f>SUM(L87:N87)</f>
        <v/>
      </c>
    </row>
    <row r="88">
      <c r="A88" s="5" t="inlineStr">
        <is>
          <t>SECURITY SYSTEM ACCESS MONITORING (6031)</t>
        </is>
      </c>
      <c r="B88" s="5" t="inlineStr">
        <is>
          <t>Repairs and Maintenance</t>
        </is>
      </c>
      <c r="C88" s="6" t="n">
        <v>269.4</v>
      </c>
      <c r="D88" s="6" t="n">
        <v>134.7</v>
      </c>
      <c r="E88" s="6" t="n">
        <v>134.7</v>
      </c>
      <c r="F88" s="6" t="n">
        <v>134.7</v>
      </c>
      <c r="G88" s="6" t="n">
        <v>243.95</v>
      </c>
      <c r="H88" s="6" t="n">
        <v>134.7</v>
      </c>
      <c r="I88" s="6" t="n">
        <v>134.7</v>
      </c>
      <c r="J88" s="6" t="n">
        <v>134.7</v>
      </c>
      <c r="K88" s="6" t="n">
        <v>72.20999999999999</v>
      </c>
      <c r="L88" s="6" t="n">
        <v>62.49</v>
      </c>
      <c r="M88" s="6" t="n">
        <v>134.7</v>
      </c>
      <c r="N88" s="6" t="n">
        <v>134.7</v>
      </c>
      <c r="O88" s="6">
        <f>SUM(C88:N88)</f>
        <v/>
      </c>
      <c r="P88" s="6">
        <f>SUM(L88:N88)</f>
        <v/>
      </c>
    </row>
    <row r="89">
      <c r="A89" s="5" t="inlineStr">
        <is>
          <t>FIRE PUMP TESTING (6035)</t>
        </is>
      </c>
      <c r="B89" s="5" t="inlineStr">
        <is>
          <t>Repairs and Maintenance</t>
        </is>
      </c>
      <c r="C89" s="6" t="n">
        <v>0</v>
      </c>
      <c r="D89" s="6" t="n">
        <v>0</v>
      </c>
      <c r="E89" s="6" t="n">
        <v>0</v>
      </c>
      <c r="F89" s="6" t="n">
        <v>0</v>
      </c>
      <c r="G89" s="6" t="n">
        <v>0</v>
      </c>
      <c r="H89" s="6" t="n">
        <v>0</v>
      </c>
      <c r="I89" s="6" t="n">
        <v>1249.25</v>
      </c>
      <c r="J89" s="6" t="n">
        <v>0</v>
      </c>
      <c r="K89" s="6" t="n">
        <v>0</v>
      </c>
      <c r="L89" s="6" t="n">
        <v>0</v>
      </c>
      <c r="M89" s="6" t="n">
        <v>1048.08</v>
      </c>
      <c r="N89" s="6" t="n">
        <v>0</v>
      </c>
      <c r="O89" s="6">
        <f>SUM(C89:N89)</f>
        <v/>
      </c>
      <c r="P89" s="6">
        <f>SUM(L89:N89)</f>
        <v/>
      </c>
    </row>
    <row r="90">
      <c r="A90" s="5" t="inlineStr">
        <is>
          <t>CLEANING - COMMON (6040)</t>
        </is>
      </c>
      <c r="B90" s="5" t="inlineStr">
        <is>
          <t>Repairs and Maintenance</t>
        </is>
      </c>
      <c r="C90" s="6" t="n">
        <v>380</v>
      </c>
      <c r="D90" s="6" t="n">
        <v>902.5</v>
      </c>
      <c r="E90" s="6" t="n">
        <v>432.25</v>
      </c>
      <c r="F90" s="6" t="n">
        <v>394.25</v>
      </c>
      <c r="G90" s="6" t="n">
        <v>1334.75</v>
      </c>
      <c r="H90" s="6" t="n">
        <v>380</v>
      </c>
      <c r="I90" s="6" t="n">
        <v>380</v>
      </c>
      <c r="J90" s="6" t="n">
        <v>171</v>
      </c>
      <c r="K90" s="6" t="n">
        <v>251.33</v>
      </c>
      <c r="L90" s="6" t="n">
        <v>377</v>
      </c>
      <c r="M90" s="6" t="n">
        <v>776.48</v>
      </c>
      <c r="N90" s="6" t="n">
        <v>869.96</v>
      </c>
      <c r="O90" s="6">
        <f>SUM(C90:N90)</f>
        <v/>
      </c>
      <c r="P90" s="6">
        <f>SUM(L90:N90)</f>
        <v/>
      </c>
    </row>
    <row r="91">
      <c r="A91" s="5" t="inlineStr">
        <is>
          <t>UNIT CLEANS - TURN (6041)</t>
        </is>
      </c>
      <c r="B91" s="5" t="inlineStr">
        <is>
          <t>Unit Turns</t>
        </is>
      </c>
      <c r="C91" s="6" t="n">
        <v>2337</v>
      </c>
      <c r="D91" s="6" t="n">
        <v>2479.5</v>
      </c>
      <c r="E91" s="6" t="n">
        <v>1733.75</v>
      </c>
      <c r="F91" s="6" t="n">
        <v>1819.25</v>
      </c>
      <c r="G91" s="6" t="n">
        <v>3429.5</v>
      </c>
      <c r="H91" s="6" t="n">
        <v>5329.5</v>
      </c>
      <c r="I91" s="6" t="n">
        <v>1498.62</v>
      </c>
      <c r="J91" s="6" t="n">
        <v>3325</v>
      </c>
      <c r="K91" s="6" t="n">
        <v>3196.75</v>
      </c>
      <c r="L91" s="6" t="n">
        <v>3320.25</v>
      </c>
      <c r="M91" s="6" t="n">
        <v>2389.26</v>
      </c>
      <c r="N91" s="6" t="n">
        <v>3149.25</v>
      </c>
      <c r="O91" s="6">
        <f>SUM(C91:N91)</f>
        <v/>
      </c>
      <c r="P91" s="6">
        <f>SUM(L91:N91)</f>
        <v/>
      </c>
    </row>
    <row r="92">
      <c r="A92" s="5" t="inlineStr">
        <is>
          <t>PLUMBING (6060)</t>
        </is>
      </c>
      <c r="B92" s="5" t="inlineStr">
        <is>
          <t>Repairs and Maintenance</t>
        </is>
      </c>
      <c r="C92" s="6" t="n">
        <v>0</v>
      </c>
      <c r="D92" s="6" t="n">
        <v>237.5</v>
      </c>
      <c r="E92" s="6" t="n">
        <v>1812.6</v>
      </c>
      <c r="F92" s="6" t="n">
        <v>2814.85</v>
      </c>
      <c r="G92" s="6" t="n">
        <v>7645.6</v>
      </c>
      <c r="H92" s="6" t="n">
        <v>280.25</v>
      </c>
      <c r="I92" s="6" t="n">
        <v>4365.2</v>
      </c>
      <c r="J92" s="6" t="n">
        <v>3122.55</v>
      </c>
      <c r="K92" s="6" t="n">
        <v>1236.9</v>
      </c>
      <c r="L92" s="6" t="n">
        <v>1398.4</v>
      </c>
      <c r="M92" s="6" t="n">
        <v>270.75</v>
      </c>
      <c r="N92" s="6" t="n">
        <v>2522.25</v>
      </c>
      <c r="O92" s="6">
        <f>SUM(C92:N92)</f>
        <v/>
      </c>
      <c r="P92" s="6">
        <f>SUM(L92:N92)</f>
        <v/>
      </c>
    </row>
    <row r="93">
      <c r="A93" s="5" t="inlineStr">
        <is>
          <t>ELECTRICAL (6070)</t>
        </is>
      </c>
      <c r="B93" s="5" t="inlineStr">
        <is>
          <t>Repairs and Maintenance</t>
        </is>
      </c>
      <c r="C93" s="6" t="n">
        <v>1420.25</v>
      </c>
      <c r="D93" s="6" t="n">
        <v>5044.5</v>
      </c>
      <c r="E93" s="6" t="n">
        <v>1761.3</v>
      </c>
      <c r="F93" s="6" t="n">
        <v>1339.5</v>
      </c>
      <c r="G93" s="6" t="n">
        <v>654.55</v>
      </c>
      <c r="H93" s="6" t="n">
        <v>0</v>
      </c>
      <c r="I93" s="6" t="n">
        <v>418.39</v>
      </c>
      <c r="J93" s="6" t="n">
        <v>308.75</v>
      </c>
      <c r="K93" s="6" t="n">
        <v>369.55</v>
      </c>
      <c r="L93" s="6" t="n">
        <v>2797.75</v>
      </c>
      <c r="M93" s="6" t="n">
        <v>617.5</v>
      </c>
      <c r="N93" s="6" t="n">
        <v>1448.75</v>
      </c>
      <c r="O93" s="6">
        <f>SUM(C93:N93)</f>
        <v/>
      </c>
      <c r="P93" s="6">
        <f>SUM(L93:N93)</f>
        <v/>
      </c>
    </row>
    <row r="94">
      <c r="A94" s="5" t="inlineStr">
        <is>
          <t>BUILDING EXTERIORS (6100)</t>
        </is>
      </c>
      <c r="B94" s="5" t="inlineStr">
        <is>
          <t>Repairs and Maintenance</t>
        </is>
      </c>
      <c r="C94" s="6" t="n">
        <v>0</v>
      </c>
      <c r="D94" s="6" t="n">
        <v>0</v>
      </c>
      <c r="E94" s="6" t="n">
        <v>2072.9</v>
      </c>
      <c r="F94" s="6" t="n">
        <v>890.6799999999999</v>
      </c>
      <c r="G94" s="6" t="n">
        <v>0</v>
      </c>
      <c r="H94" s="6" t="n">
        <v>4804.15</v>
      </c>
      <c r="I94" s="6" t="n">
        <v>1568.45</v>
      </c>
      <c r="J94" s="6" t="n">
        <v>0</v>
      </c>
      <c r="K94" s="6" t="n">
        <v>0</v>
      </c>
      <c r="L94" s="6" t="n">
        <v>0</v>
      </c>
      <c r="M94" s="6" t="n">
        <v>498.75</v>
      </c>
      <c r="N94" s="6" t="n">
        <v>365.75</v>
      </c>
      <c r="O94" s="6">
        <f>SUM(C94:N94)</f>
        <v/>
      </c>
      <c r="P94" s="6">
        <f>SUM(L94:N94)</f>
        <v/>
      </c>
    </row>
    <row r="95">
      <c r="A95" s="5" t="inlineStr">
        <is>
          <t>R&amp;M PRESSURE WASHING (6105)</t>
        </is>
      </c>
      <c r="B95" s="5" t="inlineStr">
        <is>
          <t>Repairs and Maintenance</t>
        </is>
      </c>
      <c r="C95" s="6" t="n">
        <v>0</v>
      </c>
      <c r="D95" s="6" t="n">
        <v>0</v>
      </c>
      <c r="E95" s="6" t="n">
        <v>0</v>
      </c>
      <c r="F95" s="6" t="n">
        <v>0</v>
      </c>
      <c r="G95" s="6" t="n">
        <v>624.15</v>
      </c>
      <c r="H95" s="6" t="n">
        <v>0</v>
      </c>
      <c r="I95" s="6" t="n">
        <v>0</v>
      </c>
      <c r="J95" s="6" t="n">
        <v>0</v>
      </c>
      <c r="K95" s="6" t="n">
        <v>0</v>
      </c>
      <c r="L95" s="6" t="n">
        <v>0</v>
      </c>
      <c r="M95" s="6" t="n">
        <v>0</v>
      </c>
      <c r="N95" s="6" t="n">
        <v>0</v>
      </c>
      <c r="O95" s="6">
        <f>SUM(C95:N95)</f>
        <v/>
      </c>
      <c r="P95" s="6">
        <f>SUM(L95:N95)</f>
        <v/>
      </c>
    </row>
    <row r="96">
      <c r="A96" s="5" t="inlineStr">
        <is>
          <t>ROOF (6130)</t>
        </is>
      </c>
      <c r="B96" s="5" t="inlineStr">
        <is>
          <t>Repairs and Maintenance</t>
        </is>
      </c>
      <c r="C96" s="6" t="n">
        <v>0</v>
      </c>
      <c r="D96" s="6" t="n">
        <v>0</v>
      </c>
      <c r="E96" s="6" t="n">
        <v>0</v>
      </c>
      <c r="F96" s="6" t="n">
        <v>1425</v>
      </c>
      <c r="G96" s="6" t="n">
        <v>-1425</v>
      </c>
      <c r="H96" s="6" t="n">
        <v>0</v>
      </c>
      <c r="I96" s="6" t="n">
        <v>783.75</v>
      </c>
      <c r="J96" s="6" t="n">
        <v>0</v>
      </c>
      <c r="K96" s="6" t="n">
        <v>0</v>
      </c>
      <c r="L96" s="6" t="n">
        <v>0</v>
      </c>
      <c r="M96" s="6" t="n">
        <v>0</v>
      </c>
      <c r="N96" s="6" t="n">
        <v>0</v>
      </c>
      <c r="O96" s="6">
        <f>SUM(C96:N96)</f>
        <v/>
      </c>
      <c r="P96" s="6">
        <f>SUM(L96:N96)</f>
        <v/>
      </c>
    </row>
    <row r="97">
      <c r="A97" s="5" t="inlineStr">
        <is>
          <t>GLASS (6140)</t>
        </is>
      </c>
      <c r="B97" s="5" t="inlineStr">
        <is>
          <t>Repairs and Maintenance</t>
        </is>
      </c>
      <c r="C97" s="6" t="n">
        <v>123.5</v>
      </c>
      <c r="D97" s="6" t="n">
        <v>0</v>
      </c>
      <c r="E97" s="6" t="n">
        <v>118.75</v>
      </c>
      <c r="F97" s="6" t="n">
        <v>256.5</v>
      </c>
      <c r="G97" s="6" t="n">
        <v>703</v>
      </c>
      <c r="H97" s="6" t="n">
        <v>114</v>
      </c>
      <c r="I97" s="6" t="n">
        <v>0</v>
      </c>
      <c r="J97" s="6" t="n">
        <v>460.05</v>
      </c>
      <c r="K97" s="6" t="n">
        <v>527.25</v>
      </c>
      <c r="L97" s="6" t="n">
        <v>228</v>
      </c>
      <c r="M97" s="6" t="n">
        <v>262.2</v>
      </c>
      <c r="N97" s="6" t="n">
        <v>0</v>
      </c>
      <c r="O97" s="6">
        <f>SUM(C97:N97)</f>
        <v/>
      </c>
      <c r="P97" s="6">
        <f>SUM(L97:N97)</f>
        <v/>
      </c>
    </row>
    <row r="98">
      <c r="A98" s="5" t="inlineStr">
        <is>
          <t>CARPET REPAIR/CLEANING - TURN (6160)</t>
        </is>
      </c>
      <c r="B98" s="5" t="inlineStr">
        <is>
          <t>Unit Turns</t>
        </is>
      </c>
      <c r="C98" s="6" t="n">
        <v>1163.75</v>
      </c>
      <c r="D98" s="6" t="n">
        <v>1216</v>
      </c>
      <c r="E98" s="6" t="n">
        <v>285</v>
      </c>
      <c r="F98" s="6" t="n">
        <v>812.25</v>
      </c>
      <c r="G98" s="6" t="n">
        <v>7523.68</v>
      </c>
      <c r="H98" s="6" t="n">
        <v>997.5</v>
      </c>
      <c r="I98" s="6" t="n">
        <v>506.8</v>
      </c>
      <c r="J98" s="6" t="n">
        <v>608</v>
      </c>
      <c r="K98" s="6" t="n">
        <v>1035.5</v>
      </c>
      <c r="L98" s="6" t="n">
        <v>1572.25</v>
      </c>
      <c r="M98" s="6" t="n">
        <v>2018.75</v>
      </c>
      <c r="N98" s="6" t="n">
        <v>532</v>
      </c>
      <c r="O98" s="6">
        <f>SUM(C98:N98)</f>
        <v/>
      </c>
      <c r="P98" s="6">
        <f>SUM(L98:N98)</f>
        <v/>
      </c>
    </row>
    <row r="99">
      <c r="A99" s="5" t="inlineStr">
        <is>
          <t>CARPET REPAIR/CLEANING - OCCUPIED (6161)</t>
        </is>
      </c>
      <c r="B99" s="5" t="inlineStr">
        <is>
          <t>Repairs and Maintenance</t>
        </is>
      </c>
      <c r="C99" s="6" t="n">
        <v>0</v>
      </c>
      <c r="D99" s="6" t="n">
        <v>0</v>
      </c>
      <c r="E99" s="6" t="n">
        <v>0</v>
      </c>
      <c r="F99" s="6" t="n">
        <v>0</v>
      </c>
      <c r="G99" s="6" t="n">
        <v>0</v>
      </c>
      <c r="H99" s="6" t="n">
        <v>0</v>
      </c>
      <c r="I99" s="6" t="n">
        <v>631.79</v>
      </c>
      <c r="J99" s="6" t="n">
        <v>0</v>
      </c>
      <c r="K99" s="6" t="n">
        <v>0</v>
      </c>
      <c r="L99" s="6" t="n">
        <v>0</v>
      </c>
      <c r="M99" s="6" t="n">
        <v>0</v>
      </c>
      <c r="N99" s="6" t="n">
        <v>61.75</v>
      </c>
      <c r="O99" s="6">
        <f>SUM(C99:N99)</f>
        <v/>
      </c>
      <c r="P99" s="6">
        <f>SUM(L99:N99)</f>
        <v/>
      </c>
    </row>
    <row r="100">
      <c r="A100" s="5" t="inlineStr">
        <is>
          <t>EXTERMINATING CONTRACT (6190)</t>
        </is>
      </c>
      <c r="B100" s="5" t="inlineStr">
        <is>
          <t>Repairs and Maintenance</t>
        </is>
      </c>
      <c r="C100" s="6" t="n">
        <v>2197.77</v>
      </c>
      <c r="D100" s="6" t="n">
        <v>2962.52</v>
      </c>
      <c r="E100" s="6" t="n">
        <v>2232.5</v>
      </c>
      <c r="F100" s="6" t="n">
        <v>4307.22</v>
      </c>
      <c r="G100" s="6" t="n">
        <v>6428.33</v>
      </c>
      <c r="H100" s="6" t="n">
        <v>2494.1</v>
      </c>
      <c r="I100" s="6" t="n">
        <v>1670.52</v>
      </c>
      <c r="J100" s="6" t="n">
        <v>938.6</v>
      </c>
      <c r="K100" s="6" t="n">
        <v>949.11</v>
      </c>
      <c r="L100" s="6" t="n">
        <v>1697.07</v>
      </c>
      <c r="M100" s="6" t="n">
        <v>1586.93</v>
      </c>
      <c r="N100" s="6" t="n">
        <v>2628.02</v>
      </c>
      <c r="O100" s="6">
        <f>SUM(C100:N100)</f>
        <v/>
      </c>
      <c r="P100" s="6">
        <f>SUM(L100:N100)</f>
        <v/>
      </c>
    </row>
    <row r="101">
      <c r="A101" s="5" t="inlineStr">
        <is>
          <t>INTERIOR PAINT - TURN (6200)</t>
        </is>
      </c>
      <c r="B101" s="5" t="inlineStr">
        <is>
          <t>Unit Turns</t>
        </is>
      </c>
      <c r="C101" s="6" t="n">
        <v>4123</v>
      </c>
      <c r="D101" s="6" t="n">
        <v>3890.25</v>
      </c>
      <c r="E101" s="6" t="n">
        <v>3990</v>
      </c>
      <c r="F101" s="6" t="n">
        <v>2740.75</v>
      </c>
      <c r="G101" s="6" t="n">
        <v>5871</v>
      </c>
      <c r="H101" s="6" t="n">
        <v>4303.5</v>
      </c>
      <c r="I101" s="6" t="n">
        <v>1368</v>
      </c>
      <c r="J101" s="6" t="n">
        <v>2853.8</v>
      </c>
      <c r="K101" s="6" t="n">
        <v>5282.38</v>
      </c>
      <c r="L101" s="6" t="n">
        <v>5580.33</v>
      </c>
      <c r="M101" s="6" t="n">
        <v>2418.7</v>
      </c>
      <c r="N101" s="6" t="n">
        <v>2793.02</v>
      </c>
      <c r="O101" s="6">
        <f>SUM(C101:N101)</f>
        <v/>
      </c>
      <c r="P101" s="6">
        <f>SUM(L101:N101)</f>
        <v/>
      </c>
    </row>
    <row r="102">
      <c r="A102" s="5" t="inlineStr">
        <is>
          <t>HVAC REPAIRS (6220)</t>
        </is>
      </c>
      <c r="B102" s="5" t="inlineStr">
        <is>
          <t>Repairs and Maintenance</t>
        </is>
      </c>
      <c r="C102" s="6" t="n">
        <v>3912</v>
      </c>
      <c r="D102" s="6" t="n">
        <v>3941.55</v>
      </c>
      <c r="E102" s="6" t="n">
        <v>2580.49</v>
      </c>
      <c r="F102" s="6" t="n">
        <v>800.85</v>
      </c>
      <c r="G102" s="6" t="n">
        <v>2001.65</v>
      </c>
      <c r="H102" s="6" t="n">
        <v>5033.1</v>
      </c>
      <c r="I102" s="6" t="n">
        <v>1592.2</v>
      </c>
      <c r="J102" s="6" t="n">
        <v>1831.11</v>
      </c>
      <c r="K102" s="6" t="n">
        <v>-827.45</v>
      </c>
      <c r="L102" s="6" t="n">
        <v>686.85</v>
      </c>
      <c r="M102" s="6" t="n">
        <v>1453.5</v>
      </c>
      <c r="N102" s="6" t="n">
        <v>2398.75</v>
      </c>
      <c r="O102" s="6">
        <f>SUM(C102:N102)</f>
        <v/>
      </c>
      <c r="P102" s="6">
        <f>SUM(L102:N102)</f>
        <v/>
      </c>
    </row>
    <row r="103">
      <c r="A103" s="5" t="inlineStr">
        <is>
          <t>EQUIPMENT REPAIRS (6290)</t>
        </is>
      </c>
      <c r="B103" s="5" t="inlineStr">
        <is>
          <t>Repairs and Maintenance</t>
        </is>
      </c>
      <c r="C103" s="6" t="n">
        <v>80.75</v>
      </c>
      <c r="D103" s="6" t="n">
        <v>3105.45</v>
      </c>
      <c r="E103" s="6" t="n">
        <v>1258.53</v>
      </c>
      <c r="F103" s="6" t="n">
        <v>777.6</v>
      </c>
      <c r="G103" s="6" t="n">
        <v>209</v>
      </c>
      <c r="H103" s="6" t="n">
        <v>1306.39</v>
      </c>
      <c r="I103" s="6" t="n">
        <v>-1306.39</v>
      </c>
      <c r="J103" s="6" t="n">
        <v>0</v>
      </c>
      <c r="K103" s="6" t="n">
        <v>2959.97</v>
      </c>
      <c r="L103" s="6" t="n">
        <v>0</v>
      </c>
      <c r="M103" s="6" t="n">
        <v>1834.08</v>
      </c>
      <c r="N103" s="6" t="n">
        <v>51.59</v>
      </c>
      <c r="O103" s="6">
        <f>SUM(C103:N103)</f>
        <v/>
      </c>
      <c r="P103" s="6">
        <f>SUM(L103:N103)</f>
        <v/>
      </c>
    </row>
    <row r="104">
      <c r="A104" s="5" t="inlineStr">
        <is>
          <t>UNIT TURNS (6300)</t>
        </is>
      </c>
      <c r="B104" s="5" t="inlineStr">
        <is>
          <t>Unit Turns</t>
        </is>
      </c>
      <c r="C104" s="6" t="n">
        <v>0</v>
      </c>
      <c r="D104" s="6" t="n">
        <v>0</v>
      </c>
      <c r="E104" s="6" t="n">
        <v>0</v>
      </c>
      <c r="F104" s="6" t="n">
        <v>0</v>
      </c>
      <c r="G104" s="6" t="n">
        <v>0</v>
      </c>
      <c r="H104" s="6" t="n">
        <v>0</v>
      </c>
      <c r="I104" s="6" t="n">
        <v>0</v>
      </c>
      <c r="J104" s="6" t="n">
        <v>4580.96</v>
      </c>
      <c r="K104" s="6" t="n">
        <v>0</v>
      </c>
      <c r="L104" s="6" t="n">
        <v>0</v>
      </c>
      <c r="M104" s="6" t="n">
        <v>0</v>
      </c>
      <c r="N104" s="6" t="n">
        <v>0</v>
      </c>
      <c r="O104" s="6">
        <f>SUM(C104:N104)</f>
        <v/>
      </c>
      <c r="P104" s="6">
        <f>SUM(L104:N104)</f>
        <v/>
      </c>
    </row>
    <row r="105">
      <c r="A105" s="5" t="inlineStr">
        <is>
          <t>LOCKS &amp; KEYS (6310)</t>
        </is>
      </c>
      <c r="B105" s="5" t="inlineStr">
        <is>
          <t>Repairs and Maintenance</t>
        </is>
      </c>
      <c r="C105" s="6" t="n">
        <v>0</v>
      </c>
      <c r="D105" s="6" t="n">
        <v>0</v>
      </c>
      <c r="E105" s="6" t="n">
        <v>0</v>
      </c>
      <c r="F105" s="6" t="n">
        <v>0</v>
      </c>
      <c r="G105" s="6" t="n">
        <v>0</v>
      </c>
      <c r="H105" s="6" t="n">
        <v>0</v>
      </c>
      <c r="I105" s="6" t="n">
        <v>0</v>
      </c>
      <c r="J105" s="6" t="n">
        <v>0</v>
      </c>
      <c r="K105" s="6" t="n">
        <v>0</v>
      </c>
      <c r="L105" s="6" t="n">
        <v>42.12</v>
      </c>
      <c r="M105" s="6" t="n">
        <v>0</v>
      </c>
      <c r="N105" s="6" t="n">
        <v>0</v>
      </c>
      <c r="O105" s="6">
        <f>SUM(C105:N105)</f>
        <v/>
      </c>
      <c r="P105" s="6">
        <f>SUM(L105:N105)</f>
        <v/>
      </c>
    </row>
    <row r="106">
      <c r="A106" s="5" t="inlineStr">
        <is>
          <t>GROUND SUPPLIES (6510)</t>
        </is>
      </c>
      <c r="B106" s="5" t="inlineStr">
        <is>
          <t>Landscaping</t>
        </is>
      </c>
      <c r="C106" s="6" t="n">
        <v>46.29</v>
      </c>
      <c r="D106" s="6" t="n">
        <v>821.55</v>
      </c>
      <c r="E106" s="6" t="n">
        <v>99.13</v>
      </c>
      <c r="F106" s="6" t="n">
        <v>56.58</v>
      </c>
      <c r="G106" s="6" t="n">
        <v>317.64</v>
      </c>
      <c r="H106" s="6" t="n">
        <v>120.15</v>
      </c>
      <c r="I106" s="6" t="n">
        <v>0</v>
      </c>
      <c r="J106" s="6" t="n">
        <v>0</v>
      </c>
      <c r="K106" s="6" t="n">
        <v>60.04</v>
      </c>
      <c r="L106" s="6" t="n">
        <v>56.36</v>
      </c>
      <c r="M106" s="6" t="n">
        <v>96.64</v>
      </c>
      <c r="N106" s="6" t="n">
        <v>152.47</v>
      </c>
      <c r="O106" s="6">
        <f>SUM(C106:N106)</f>
        <v/>
      </c>
      <c r="P106" s="6">
        <f>SUM(L106:N106)</f>
        <v/>
      </c>
    </row>
    <row r="107">
      <c r="A107" s="5" t="inlineStr">
        <is>
          <t>POOL SUPPLIES (6520)</t>
        </is>
      </c>
      <c r="B107" s="5" t="inlineStr">
        <is>
          <t>Repairs and Maintenance</t>
        </is>
      </c>
      <c r="C107" s="6" t="n">
        <v>609.91</v>
      </c>
      <c r="D107" s="6" t="n">
        <v>2350.84</v>
      </c>
      <c r="E107" s="6" t="n">
        <v>974.6900000000001</v>
      </c>
      <c r="F107" s="6" t="n">
        <v>256.83</v>
      </c>
      <c r="G107" s="6" t="n">
        <v>489.38</v>
      </c>
      <c r="H107" s="6" t="n">
        <v>0</v>
      </c>
      <c r="I107" s="6" t="n">
        <v>0</v>
      </c>
      <c r="J107" s="6" t="n">
        <v>0</v>
      </c>
      <c r="K107" s="6" t="n">
        <v>729.8200000000001</v>
      </c>
      <c r="L107" s="6" t="n">
        <v>220.56</v>
      </c>
      <c r="M107" s="6" t="n">
        <v>781.26</v>
      </c>
      <c r="N107" s="6" t="n">
        <v>656.3</v>
      </c>
      <c r="O107" s="6">
        <f>SUM(C107:N107)</f>
        <v/>
      </c>
      <c r="P107" s="6">
        <f>SUM(L107:N107)</f>
        <v/>
      </c>
    </row>
    <row r="108">
      <c r="A108" s="5" t="inlineStr">
        <is>
          <t>JANITORIAL SUPPLIES (6540)</t>
        </is>
      </c>
      <c r="B108" s="5" t="inlineStr">
        <is>
          <t>Repairs and Maintenance</t>
        </is>
      </c>
      <c r="C108" s="6" t="n">
        <v>175.65</v>
      </c>
      <c r="D108" s="6" t="n">
        <v>363.62</v>
      </c>
      <c r="E108" s="6" t="n">
        <v>346.36</v>
      </c>
      <c r="F108" s="6" t="n">
        <v>331.67</v>
      </c>
      <c r="G108" s="6" t="n">
        <v>518.04</v>
      </c>
      <c r="H108" s="6" t="n">
        <v>491.2</v>
      </c>
      <c r="I108" s="6" t="n">
        <v>47.53</v>
      </c>
      <c r="J108" s="6" t="n">
        <v>167.83</v>
      </c>
      <c r="K108" s="6" t="n">
        <v>766.6799999999999</v>
      </c>
      <c r="L108" s="6" t="n">
        <v>411.35</v>
      </c>
      <c r="M108" s="6" t="n">
        <v>286.35</v>
      </c>
      <c r="N108" s="6" t="n">
        <v>338.23</v>
      </c>
      <c r="O108" s="6">
        <f>SUM(C108:N108)</f>
        <v/>
      </c>
      <c r="P108" s="6">
        <f>SUM(L108:N108)</f>
        <v/>
      </c>
    </row>
    <row r="109">
      <c r="A109" s="5" t="inlineStr">
        <is>
          <t>GATE/PARKING REPAIRS (6550)</t>
        </is>
      </c>
      <c r="B109" s="5" t="inlineStr">
        <is>
          <t>Repairs and Maintenance</t>
        </is>
      </c>
      <c r="C109" s="6" t="n">
        <v>477.75</v>
      </c>
      <c r="D109" s="6" t="n">
        <v>0</v>
      </c>
      <c r="E109" s="6" t="n">
        <v>161.5</v>
      </c>
      <c r="F109" s="6" t="n">
        <v>0</v>
      </c>
      <c r="G109" s="6" t="n">
        <v>0</v>
      </c>
      <c r="H109" s="6" t="n">
        <v>161.5</v>
      </c>
      <c r="I109" s="6" t="n">
        <v>242.25</v>
      </c>
      <c r="J109" s="6" t="n">
        <v>0</v>
      </c>
      <c r="K109" s="6" t="n">
        <v>0</v>
      </c>
      <c r="L109" s="6" t="n">
        <v>0</v>
      </c>
      <c r="M109" s="6" t="n">
        <v>573.23</v>
      </c>
      <c r="N109" s="6" t="n">
        <v>0</v>
      </c>
      <c r="O109" s="6">
        <f>SUM(C109:N109)</f>
        <v/>
      </c>
      <c r="P109" s="6">
        <f>SUM(L109:N109)</f>
        <v/>
      </c>
    </row>
    <row r="110">
      <c r="A110" s="5" t="inlineStr">
        <is>
          <t>ELECTRICAL SUPPLIES (6560)</t>
        </is>
      </c>
      <c r="B110" s="5" t="inlineStr">
        <is>
          <t>Repairs and Maintenance</t>
        </is>
      </c>
      <c r="C110" s="6" t="n">
        <v>138.15</v>
      </c>
      <c r="D110" s="6" t="n">
        <v>225.06</v>
      </c>
      <c r="E110" s="6" t="n">
        <v>490.42</v>
      </c>
      <c r="F110" s="6" t="n">
        <v>475.24</v>
      </c>
      <c r="G110" s="6" t="n">
        <v>305.47</v>
      </c>
      <c r="H110" s="6" t="n">
        <v>414.16</v>
      </c>
      <c r="I110" s="6" t="n">
        <v>614.46</v>
      </c>
      <c r="J110" s="6" t="n">
        <v>788.39</v>
      </c>
      <c r="K110" s="6" t="n">
        <v>281.14</v>
      </c>
      <c r="L110" s="6" t="n">
        <v>190.07</v>
      </c>
      <c r="M110" s="6" t="n">
        <v>308.27</v>
      </c>
      <c r="N110" s="6" t="n">
        <v>211.11</v>
      </c>
      <c r="O110" s="6">
        <f>SUM(C110:N110)</f>
        <v/>
      </c>
      <c r="P110" s="6">
        <f>SUM(L110:N110)</f>
        <v/>
      </c>
    </row>
    <row r="111">
      <c r="A111" s="5" t="inlineStr">
        <is>
          <t>PLUMBING SUPPLIES (6570)</t>
        </is>
      </c>
      <c r="B111" s="5" t="inlineStr">
        <is>
          <t>Repairs and Maintenance</t>
        </is>
      </c>
      <c r="C111" s="6" t="n">
        <v>445.19</v>
      </c>
      <c r="D111" s="6" t="n">
        <v>765.28</v>
      </c>
      <c r="E111" s="6" t="n">
        <v>603.95</v>
      </c>
      <c r="F111" s="6" t="n">
        <v>366.53</v>
      </c>
      <c r="G111" s="6" t="n">
        <v>961.39</v>
      </c>
      <c r="H111" s="6" t="n">
        <v>1384.63</v>
      </c>
      <c r="I111" s="6" t="n">
        <v>384.8</v>
      </c>
      <c r="J111" s="6" t="n">
        <v>812.47</v>
      </c>
      <c r="K111" s="6" t="n">
        <v>1395.07</v>
      </c>
      <c r="L111" s="6" t="n">
        <v>555.23</v>
      </c>
      <c r="M111" s="6" t="n">
        <v>423.36</v>
      </c>
      <c r="N111" s="6" t="n">
        <v>374.15</v>
      </c>
      <c r="O111" s="6">
        <f>SUM(C111:N111)</f>
        <v/>
      </c>
      <c r="P111" s="6">
        <f>SUM(L111:N111)</f>
        <v/>
      </c>
    </row>
    <row r="112">
      <c r="A112" s="5" t="inlineStr">
        <is>
          <t>BUILDING REPAIRS (6610)</t>
        </is>
      </c>
      <c r="B112" s="5" t="inlineStr">
        <is>
          <t>Repairs and Maintenance</t>
        </is>
      </c>
      <c r="C112" s="6" t="n">
        <v>0</v>
      </c>
      <c r="D112" s="6" t="n">
        <v>0</v>
      </c>
      <c r="E112" s="6" t="n">
        <v>0</v>
      </c>
      <c r="F112" s="6" t="n">
        <v>256.76</v>
      </c>
      <c r="G112" s="6" t="n">
        <v>47.68</v>
      </c>
      <c r="H112" s="6" t="n">
        <v>270.44</v>
      </c>
      <c r="I112" s="6" t="n">
        <v>867.36</v>
      </c>
      <c r="J112" s="6" t="n">
        <v>101.54</v>
      </c>
      <c r="K112" s="6" t="n">
        <v>215.34</v>
      </c>
      <c r="L112" s="6" t="n">
        <v>0</v>
      </c>
      <c r="M112" s="6" t="n">
        <v>0</v>
      </c>
      <c r="N112" s="6" t="n">
        <v>0</v>
      </c>
      <c r="O112" s="6">
        <f>SUM(C112:N112)</f>
        <v/>
      </c>
      <c r="P112" s="6">
        <f>SUM(L112:N112)</f>
        <v/>
      </c>
    </row>
    <row r="113">
      <c r="A113" s="5" t="inlineStr">
        <is>
          <t>SCREENS (6640)</t>
        </is>
      </c>
      <c r="B113" s="5" t="inlineStr">
        <is>
          <t>Repairs and Maintenance</t>
        </is>
      </c>
      <c r="C113" s="6" t="n">
        <v>0</v>
      </c>
      <c r="D113" s="6" t="n">
        <v>0</v>
      </c>
      <c r="E113" s="6" t="n">
        <v>0</v>
      </c>
      <c r="F113" s="6" t="n">
        <v>0</v>
      </c>
      <c r="G113" s="6" t="n">
        <v>0</v>
      </c>
      <c r="H113" s="6" t="n">
        <v>142.59</v>
      </c>
      <c r="I113" s="6" t="n">
        <v>0</v>
      </c>
      <c r="J113" s="6" t="n">
        <v>0</v>
      </c>
      <c r="K113" s="6" t="n">
        <v>0</v>
      </c>
      <c r="L113" s="6" t="n">
        <v>0</v>
      </c>
      <c r="M113" s="6" t="n">
        <v>0</v>
      </c>
      <c r="N113" s="6" t="n">
        <v>0</v>
      </c>
      <c r="O113" s="6">
        <f>SUM(C113:N113)</f>
        <v/>
      </c>
      <c r="P113" s="6">
        <f>SUM(L113:N113)</f>
        <v/>
      </c>
    </row>
    <row r="114">
      <c r="A114" s="5" t="inlineStr">
        <is>
          <t>GLASS (6660)</t>
        </is>
      </c>
      <c r="B114" s="5" t="inlineStr">
        <is>
          <t>Repairs and Maintenance</t>
        </is>
      </c>
      <c r="C114" s="6" t="n">
        <v>137.75</v>
      </c>
      <c r="D114" s="6" t="n">
        <v>0</v>
      </c>
      <c r="E114" s="6" t="n">
        <v>0</v>
      </c>
      <c r="F114" s="6" t="n">
        <v>0</v>
      </c>
      <c r="G114" s="6" t="n">
        <v>0</v>
      </c>
      <c r="H114" s="6" t="n">
        <v>0</v>
      </c>
      <c r="I114" s="6" t="n">
        <v>0</v>
      </c>
      <c r="J114" s="6" t="n">
        <v>0</v>
      </c>
      <c r="K114" s="6" t="n">
        <v>13.76</v>
      </c>
      <c r="L114" s="6" t="n">
        <v>0</v>
      </c>
      <c r="M114" s="6" t="n">
        <v>0</v>
      </c>
      <c r="N114" s="6" t="n">
        <v>0</v>
      </c>
      <c r="O114" s="6">
        <f>SUM(C114:N114)</f>
        <v/>
      </c>
      <c r="P114" s="6">
        <f>SUM(L114:N114)</f>
        <v/>
      </c>
    </row>
    <row r="115">
      <c r="A115" s="5" t="inlineStr">
        <is>
          <t>BLDG. INTERIOR MAINT. (6670)</t>
        </is>
      </c>
      <c r="B115" s="5" t="inlineStr">
        <is>
          <t>Repairs and Maintenance</t>
        </is>
      </c>
      <c r="C115" s="6" t="n">
        <v>0</v>
      </c>
      <c r="D115" s="6" t="n">
        <v>0</v>
      </c>
      <c r="E115" s="6" t="n">
        <v>0</v>
      </c>
      <c r="F115" s="6" t="n">
        <v>0</v>
      </c>
      <c r="G115" s="6" t="n">
        <v>0</v>
      </c>
      <c r="H115" s="6" t="n">
        <v>10463.58</v>
      </c>
      <c r="I115" s="6" t="n">
        <v>-10463.58</v>
      </c>
      <c r="J115" s="6" t="n">
        <v>0</v>
      </c>
      <c r="K115" s="6" t="n">
        <v>0</v>
      </c>
      <c r="L115" s="6" t="n">
        <v>0</v>
      </c>
      <c r="M115" s="6" t="n">
        <v>0</v>
      </c>
      <c r="N115" s="6" t="n">
        <v>0</v>
      </c>
      <c r="O115" s="6">
        <f>SUM(C115:N115)</f>
        <v/>
      </c>
      <c r="P115" s="6">
        <f>SUM(L115:N115)</f>
        <v/>
      </c>
    </row>
    <row r="116">
      <c r="A116" s="5" t="inlineStr">
        <is>
          <t>INTERIOR PAINT SUPPLIES - TURN (6700)</t>
        </is>
      </c>
      <c r="B116" s="5" t="inlineStr">
        <is>
          <t>Unit Turns</t>
        </is>
      </c>
      <c r="C116" s="6" t="n">
        <v>813.55</v>
      </c>
      <c r="D116" s="6" t="n">
        <v>1351.76</v>
      </c>
      <c r="E116" s="6" t="n">
        <v>716.62</v>
      </c>
      <c r="F116" s="6" t="n">
        <v>712.23</v>
      </c>
      <c r="G116" s="6" t="n">
        <v>3413.69</v>
      </c>
      <c r="H116" s="6" t="n">
        <v>1918.33</v>
      </c>
      <c r="I116" s="6" t="n">
        <v>339.1</v>
      </c>
      <c r="J116" s="6" t="n">
        <v>202.72</v>
      </c>
      <c r="K116" s="6" t="n">
        <v>980.96</v>
      </c>
      <c r="L116" s="6" t="n">
        <v>1865.61</v>
      </c>
      <c r="M116" s="6" t="n">
        <v>641.4</v>
      </c>
      <c r="N116" s="6" t="n">
        <v>1066.63</v>
      </c>
      <c r="O116" s="6">
        <f>SUM(C116:N116)</f>
        <v/>
      </c>
      <c r="P116" s="6">
        <f>SUM(L116:N116)</f>
        <v/>
      </c>
    </row>
    <row r="117">
      <c r="A117" s="5" t="inlineStr">
        <is>
          <t>FILTERS (6720)</t>
        </is>
      </c>
      <c r="B117" s="5" t="inlineStr">
        <is>
          <t>Repairs and Maintenance</t>
        </is>
      </c>
      <c r="C117" s="6" t="n">
        <v>117.97</v>
      </c>
      <c r="D117" s="6" t="n">
        <v>117.45</v>
      </c>
      <c r="E117" s="6" t="n">
        <v>94.58</v>
      </c>
      <c r="F117" s="6" t="n">
        <v>86.45</v>
      </c>
      <c r="G117" s="6" t="n">
        <v>219.76</v>
      </c>
      <c r="H117" s="6" t="n">
        <v>183.09</v>
      </c>
      <c r="I117" s="6" t="n">
        <v>0</v>
      </c>
      <c r="J117" s="6" t="n">
        <v>0</v>
      </c>
      <c r="K117" s="6" t="n">
        <v>115.5</v>
      </c>
      <c r="L117" s="6" t="n">
        <v>36.17</v>
      </c>
      <c r="M117" s="6" t="n">
        <v>122.86</v>
      </c>
      <c r="N117" s="6" t="n">
        <v>86.7</v>
      </c>
      <c r="O117" s="6">
        <f>SUM(C117:N117)</f>
        <v/>
      </c>
      <c r="P117" s="6">
        <f>SUM(L117:N117)</f>
        <v/>
      </c>
    </row>
    <row r="118">
      <c r="A118" s="5" t="inlineStr">
        <is>
          <t>HVAC PARTS (6730)</t>
        </is>
      </c>
      <c r="B118" s="5" t="inlineStr">
        <is>
          <t>Repairs and Maintenance</t>
        </is>
      </c>
      <c r="C118" s="6" t="n">
        <v>372.95</v>
      </c>
      <c r="D118" s="6" t="n">
        <v>552.63</v>
      </c>
      <c r="E118" s="6" t="n">
        <v>656.47</v>
      </c>
      <c r="F118" s="6" t="n">
        <v>215.83</v>
      </c>
      <c r="G118" s="6" t="n">
        <v>19.69</v>
      </c>
      <c r="H118" s="6" t="n">
        <v>385.74</v>
      </c>
      <c r="I118" s="6" t="n">
        <v>600.84</v>
      </c>
      <c r="J118" s="6" t="n">
        <v>143.51</v>
      </c>
      <c r="K118" s="6" t="n">
        <v>197.7</v>
      </c>
      <c r="L118" s="6" t="n">
        <v>781.66</v>
      </c>
      <c r="M118" s="6" t="n">
        <v>33.47</v>
      </c>
      <c r="N118" s="6" t="n">
        <v>270.94</v>
      </c>
      <c r="O118" s="6">
        <f>SUM(C118:N118)</f>
        <v/>
      </c>
      <c r="P118" s="6">
        <f>SUM(L118:N118)</f>
        <v/>
      </c>
    </row>
    <row r="119">
      <c r="A119" s="5" t="inlineStr">
        <is>
          <t>APPLIANCE PARTS (6760)</t>
        </is>
      </c>
      <c r="B119" s="5" t="inlineStr">
        <is>
          <t>Repairs and Maintenance</t>
        </is>
      </c>
      <c r="C119" s="6" t="n">
        <v>364.93</v>
      </c>
      <c r="D119" s="6" t="n">
        <v>380.89</v>
      </c>
      <c r="E119" s="6" t="n">
        <v>105.9</v>
      </c>
      <c r="F119" s="6" t="n">
        <v>189.46</v>
      </c>
      <c r="G119" s="6" t="n">
        <v>330.37</v>
      </c>
      <c r="H119" s="6" t="n">
        <v>136.13</v>
      </c>
      <c r="I119" s="6" t="n">
        <v>648.0599999999999</v>
      </c>
      <c r="J119" s="6" t="n">
        <v>540.1799999999999</v>
      </c>
      <c r="K119" s="6" t="n">
        <v>574.41</v>
      </c>
      <c r="L119" s="6" t="n">
        <v>327.27</v>
      </c>
      <c r="M119" s="6" t="n">
        <v>519.48</v>
      </c>
      <c r="N119" s="6" t="n">
        <v>604.13</v>
      </c>
      <c r="O119" s="6">
        <f>SUM(C119:N119)</f>
        <v/>
      </c>
      <c r="P119" s="6">
        <f>SUM(L119:N119)</f>
        <v/>
      </c>
    </row>
    <row r="120">
      <c r="A120" s="5" t="inlineStr">
        <is>
          <t>HARDWARE (6770)</t>
        </is>
      </c>
      <c r="B120" s="5" t="inlineStr">
        <is>
          <t>Repairs and Maintenance</t>
        </is>
      </c>
      <c r="C120" s="6" t="n">
        <v>0</v>
      </c>
      <c r="D120" s="6" t="n">
        <v>0</v>
      </c>
      <c r="E120" s="6" t="n">
        <v>0</v>
      </c>
      <c r="F120" s="6" t="n">
        <v>0</v>
      </c>
      <c r="G120" s="6" t="n">
        <v>0</v>
      </c>
      <c r="H120" s="6" t="n">
        <v>52.1</v>
      </c>
      <c r="I120" s="6" t="n">
        <v>0</v>
      </c>
      <c r="J120" s="6" t="n">
        <v>82.87</v>
      </c>
      <c r="K120" s="6" t="n">
        <v>23.45</v>
      </c>
      <c r="L120" s="6" t="n">
        <v>29.53</v>
      </c>
      <c r="M120" s="6" t="n">
        <v>0</v>
      </c>
      <c r="N120" s="6" t="n">
        <v>0</v>
      </c>
      <c r="O120" s="6">
        <f>SUM(C120:N120)</f>
        <v/>
      </c>
      <c r="P120" s="6">
        <f>SUM(L120:N120)</f>
        <v/>
      </c>
    </row>
    <row r="121">
      <c r="A121" s="5" t="inlineStr">
        <is>
          <t>TOOLS &amp; EQUIPMENT (6830)</t>
        </is>
      </c>
      <c r="B121" s="5" t="inlineStr">
        <is>
          <t>Repairs and Maintenance</t>
        </is>
      </c>
      <c r="C121" s="6" t="n">
        <v>58.25</v>
      </c>
      <c r="D121" s="6" t="n">
        <v>131.71</v>
      </c>
      <c r="E121" s="6" t="n">
        <v>50.75</v>
      </c>
      <c r="F121" s="6" t="n">
        <v>75.54000000000001</v>
      </c>
      <c r="G121" s="6" t="n">
        <v>0</v>
      </c>
      <c r="H121" s="6" t="n">
        <v>26.69</v>
      </c>
      <c r="I121" s="6" t="n">
        <v>0</v>
      </c>
      <c r="J121" s="6" t="n">
        <v>0</v>
      </c>
      <c r="K121" s="6" t="n">
        <v>54.62</v>
      </c>
      <c r="L121" s="6" t="n">
        <v>50.56</v>
      </c>
      <c r="M121" s="6" t="n">
        <v>0</v>
      </c>
      <c r="N121" s="6" t="n">
        <v>164.13</v>
      </c>
      <c r="O121" s="6">
        <f>SUM(C121:N121)</f>
        <v/>
      </c>
      <c r="P121" s="6">
        <f>SUM(L121:N121)</f>
        <v/>
      </c>
    </row>
    <row r="122">
      <c r="A122" s="5" t="inlineStr">
        <is>
          <t>UNIFORMS (6870)</t>
        </is>
      </c>
      <c r="B122" s="5" t="inlineStr">
        <is>
          <t>General and Administrative</t>
        </is>
      </c>
      <c r="C122" s="6" t="n">
        <v>0</v>
      </c>
      <c r="D122" s="6" t="n">
        <v>0</v>
      </c>
      <c r="E122" s="6" t="n">
        <v>0</v>
      </c>
      <c r="F122" s="6" t="n">
        <v>0</v>
      </c>
      <c r="G122" s="6" t="n">
        <v>0</v>
      </c>
      <c r="H122" s="6" t="n">
        <v>0</v>
      </c>
      <c r="I122" s="6" t="n">
        <v>0</v>
      </c>
      <c r="J122" s="6" t="n">
        <v>0</v>
      </c>
      <c r="K122" s="6" t="n">
        <v>162.02</v>
      </c>
      <c r="L122" s="6" t="n">
        <v>295.98</v>
      </c>
      <c r="M122" s="6" t="n">
        <v>180.9</v>
      </c>
      <c r="N122" s="6" t="n">
        <v>0</v>
      </c>
      <c r="O122" s="6">
        <f>SUM(C122:N122)</f>
        <v/>
      </c>
      <c r="P122" s="6">
        <f>SUM(L122:N122)</f>
        <v/>
      </c>
    </row>
    <row r="123">
      <c r="A123" s="5" t="inlineStr">
        <is>
          <t>GAS (7010)</t>
        </is>
      </c>
      <c r="B123" s="5" t="inlineStr">
        <is>
          <t>Utilities</t>
        </is>
      </c>
      <c r="C123" s="6" t="n">
        <v>372.61</v>
      </c>
      <c r="D123" s="6" t="n">
        <v>358.84</v>
      </c>
      <c r="E123" s="6" t="n">
        <v>389.37</v>
      </c>
      <c r="F123" s="6" t="n">
        <v>378.24</v>
      </c>
      <c r="G123" s="6" t="n">
        <v>394.02</v>
      </c>
      <c r="H123" s="6" t="n">
        <v>447.15</v>
      </c>
      <c r="I123" s="6" t="n">
        <v>446.5</v>
      </c>
      <c r="J123" s="6" t="n">
        <v>437.88</v>
      </c>
      <c r="K123" s="6" t="n">
        <v>437.03</v>
      </c>
      <c r="L123" s="6" t="n">
        <v>411.78</v>
      </c>
      <c r="M123" s="6" t="n">
        <v>405.8</v>
      </c>
      <c r="N123" s="6" t="n">
        <v>417.99</v>
      </c>
      <c r="O123" s="6">
        <f>SUM(C123:N123)</f>
        <v/>
      </c>
      <c r="P123" s="6">
        <f>SUM(L123:N123)</f>
        <v/>
      </c>
    </row>
    <row r="124">
      <c r="A124" s="5" t="inlineStr">
        <is>
          <t>TRASH REMOVAL (7025)</t>
        </is>
      </c>
      <c r="B124" s="5" t="inlineStr">
        <is>
          <t>Utilities</t>
        </is>
      </c>
      <c r="C124" s="6" t="n">
        <v>4285.47</v>
      </c>
      <c r="D124" s="6" t="n">
        <v>3691.78</v>
      </c>
      <c r="E124" s="6" t="n">
        <v>4773.51</v>
      </c>
      <c r="F124" s="6" t="n">
        <v>4133.24</v>
      </c>
      <c r="G124" s="6" t="n">
        <v>4133.24</v>
      </c>
      <c r="H124" s="6" t="n">
        <v>4654.34</v>
      </c>
      <c r="I124" s="6" t="n">
        <v>4948.45</v>
      </c>
      <c r="J124" s="6" t="n">
        <v>5937.78</v>
      </c>
      <c r="K124" s="6" t="n">
        <v>4467.75</v>
      </c>
      <c r="L124" s="6" t="n">
        <v>6088.55</v>
      </c>
      <c r="M124" s="6" t="n">
        <v>4604.27</v>
      </c>
      <c r="N124" s="6" t="n">
        <v>5381.09</v>
      </c>
      <c r="O124" s="6">
        <f>SUM(C124:N124)</f>
        <v/>
      </c>
      <c r="P124" s="6">
        <f>SUM(L124:N124)</f>
        <v/>
      </c>
    </row>
    <row r="125">
      <c r="A125" s="5" t="inlineStr">
        <is>
          <t>VALET TRASH (7026)</t>
        </is>
      </c>
      <c r="B125" s="5" t="inlineStr">
        <is>
          <t>Utilities</t>
        </is>
      </c>
      <c r="C125" s="6" t="n">
        <v>3243.3</v>
      </c>
      <c r="D125" s="6" t="n">
        <v>3243.3</v>
      </c>
      <c r="E125" s="6" t="n">
        <v>2801.84</v>
      </c>
      <c r="F125" s="6" t="n">
        <v>2801.84</v>
      </c>
      <c r="G125" s="6" t="n">
        <v>2801.84</v>
      </c>
      <c r="H125" s="6" t="n">
        <v>3242.81</v>
      </c>
      <c r="I125" s="6" t="n">
        <v>3331.65</v>
      </c>
      <c r="J125" s="6" t="n">
        <v>3343.34</v>
      </c>
      <c r="K125" s="6" t="n">
        <v>3343.34</v>
      </c>
      <c r="L125" s="6" t="n">
        <v>3542.84</v>
      </c>
      <c r="M125" s="6" t="n">
        <v>3220.21</v>
      </c>
      <c r="N125" s="6" t="n">
        <v>2272.02</v>
      </c>
      <c r="O125" s="6">
        <f>SUM(C125:N125)</f>
        <v/>
      </c>
      <c r="P125" s="6">
        <f>SUM(L125:N125)</f>
        <v/>
      </c>
    </row>
    <row r="126">
      <c r="A126" s="5" t="inlineStr">
        <is>
          <t>ELECTRICITY - COMMON AREA (7030)</t>
        </is>
      </c>
      <c r="B126" s="5" t="inlineStr">
        <is>
          <t>Utilities</t>
        </is>
      </c>
      <c r="C126" s="6" t="n">
        <v>2643.59</v>
      </c>
      <c r="D126" s="6" t="n">
        <v>2747.93</v>
      </c>
      <c r="E126" s="6" t="n">
        <v>2289.15</v>
      </c>
      <c r="F126" s="6" t="n">
        <v>1921.28</v>
      </c>
      <c r="G126" s="6" t="n">
        <v>1471.78</v>
      </c>
      <c r="H126" s="6" t="n">
        <v>1428.5</v>
      </c>
      <c r="I126" s="6" t="n">
        <v>1490.1</v>
      </c>
      <c r="J126" s="6" t="n">
        <v>1381.93</v>
      </c>
      <c r="K126" s="6" t="n">
        <v>1439.3</v>
      </c>
      <c r="L126" s="6" t="n">
        <v>1670.9</v>
      </c>
      <c r="M126" s="6" t="n">
        <v>1840.58</v>
      </c>
      <c r="N126" s="6" t="n">
        <v>2006.24</v>
      </c>
      <c r="O126" s="6">
        <f>SUM(C126:N126)</f>
        <v/>
      </c>
      <c r="P126" s="6">
        <f>SUM(L126:N126)</f>
        <v/>
      </c>
    </row>
    <row r="127">
      <c r="A127" s="5" t="inlineStr">
        <is>
          <t>ELECTRICITY - VACANT (7040)</t>
        </is>
      </c>
      <c r="B127" s="5" t="inlineStr">
        <is>
          <t>Utilities</t>
        </is>
      </c>
      <c r="C127" s="6" t="n">
        <v>2616.13</v>
      </c>
      <c r="D127" s="6" t="n">
        <v>1870.64</v>
      </c>
      <c r="E127" s="6" t="n">
        <v>2122.94</v>
      </c>
      <c r="F127" s="6" t="n">
        <v>280.28</v>
      </c>
      <c r="G127" s="6" t="n">
        <v>1638.94</v>
      </c>
      <c r="H127" s="6" t="n">
        <v>895.22</v>
      </c>
      <c r="I127" s="6" t="n">
        <v>906.35</v>
      </c>
      <c r="J127" s="6" t="n">
        <v>787.6900000000001</v>
      </c>
      <c r="K127" s="6" t="n">
        <v>514.1</v>
      </c>
      <c r="L127" s="6" t="n">
        <v>749.55</v>
      </c>
      <c r="M127" s="6" t="n">
        <v>1135.74</v>
      </c>
      <c r="N127" s="6" t="n">
        <v>1086.54</v>
      </c>
      <c r="O127" s="6">
        <f>SUM(C127:N127)</f>
        <v/>
      </c>
      <c r="P127" s="6">
        <f>SUM(L127:N127)</f>
        <v/>
      </c>
    </row>
    <row r="128">
      <c r="A128" s="5" t="inlineStr">
        <is>
          <t>RECOVERABLE ELEC/GAS/WATER (7050)</t>
        </is>
      </c>
      <c r="B128" s="5" t="inlineStr">
        <is>
          <t>Utilities</t>
        </is>
      </c>
      <c r="C128" s="6" t="n">
        <v>648.2</v>
      </c>
      <c r="D128" s="6" t="n">
        <v>235.31</v>
      </c>
      <c r="E128" s="6" t="n">
        <v>908.0599999999999</v>
      </c>
      <c r="F128" s="6" t="n">
        <v>83.20999999999999</v>
      </c>
      <c r="G128" s="6" t="n">
        <v>426.13</v>
      </c>
      <c r="H128" s="6" t="n">
        <v>486.82</v>
      </c>
      <c r="I128" s="6" t="n">
        <v>241.53</v>
      </c>
      <c r="J128" s="6" t="n">
        <v>348.99</v>
      </c>
      <c r="K128" s="6" t="n">
        <v>197.29</v>
      </c>
      <c r="L128" s="6" t="n">
        <v>-21.05</v>
      </c>
      <c r="M128" s="6" t="n">
        <v>236.51</v>
      </c>
      <c r="N128" s="6" t="n">
        <v>258.38</v>
      </c>
      <c r="O128" s="6">
        <f>SUM(C128:N128)</f>
        <v/>
      </c>
      <c r="P128" s="6">
        <f>SUM(L128:N128)</f>
        <v/>
      </c>
    </row>
    <row r="129">
      <c r="A129" s="5" t="inlineStr">
        <is>
          <t>WATER (7060)</t>
        </is>
      </c>
      <c r="B129" s="5" t="inlineStr">
        <is>
          <t>Utilities</t>
        </is>
      </c>
      <c r="C129" s="6" t="n">
        <v>8992.870000000001</v>
      </c>
      <c r="D129" s="6" t="n">
        <v>10082.22</v>
      </c>
      <c r="E129" s="6" t="n">
        <v>8962.389999999999</v>
      </c>
      <c r="F129" s="6" t="n">
        <v>8619.200000000001</v>
      </c>
      <c r="G129" s="6" t="n">
        <v>6751.26</v>
      </c>
      <c r="H129" s="6" t="n">
        <v>8631.91</v>
      </c>
      <c r="I129" s="6" t="n">
        <v>8123.54</v>
      </c>
      <c r="J129" s="6" t="n">
        <v>8025.13</v>
      </c>
      <c r="K129" s="6" t="n">
        <v>7859.82</v>
      </c>
      <c r="L129" s="6" t="n">
        <v>8318.25</v>
      </c>
      <c r="M129" s="6" t="n">
        <v>8509.74</v>
      </c>
      <c r="N129" s="6" t="n">
        <v>9420.92</v>
      </c>
      <c r="O129" s="6">
        <f>SUM(C129:N129)</f>
        <v/>
      </c>
      <c r="P129" s="6">
        <f>SUM(L129:N129)</f>
        <v/>
      </c>
    </row>
    <row r="130">
      <c r="A130" s="5" t="inlineStr">
        <is>
          <t>SEWAGE (7070)</t>
        </is>
      </c>
      <c r="B130" s="5" t="inlineStr">
        <is>
          <t>Utilities</t>
        </is>
      </c>
      <c r="C130" s="6" t="n">
        <v>7424.52</v>
      </c>
      <c r="D130" s="6" t="n">
        <v>8307.17</v>
      </c>
      <c r="E130" s="6" t="n">
        <v>7399.79</v>
      </c>
      <c r="F130" s="6" t="n">
        <v>7121.77</v>
      </c>
      <c r="G130" s="6" t="n">
        <v>5608.32</v>
      </c>
      <c r="H130" s="6" t="n">
        <v>7132.05</v>
      </c>
      <c r="I130" s="6" t="n">
        <v>6640.8</v>
      </c>
      <c r="J130" s="6" t="n">
        <v>6562.17</v>
      </c>
      <c r="K130" s="6" t="n">
        <v>6430.08</v>
      </c>
      <c r="L130" s="6" t="n">
        <v>6796.4</v>
      </c>
      <c r="M130" s="6" t="n">
        <v>6949.44</v>
      </c>
      <c r="N130" s="6" t="n">
        <v>7677.61</v>
      </c>
      <c r="O130" s="6">
        <f>SUM(C130:N130)</f>
        <v/>
      </c>
      <c r="P130" s="6">
        <f>SUM(L130:N130)</f>
        <v/>
      </c>
    </row>
    <row r="131">
      <c r="A131" s="5" t="inlineStr">
        <is>
          <t>UTILITY BILLING EXPENSE (7075)</t>
        </is>
      </c>
      <c r="B131" s="5" t="inlineStr">
        <is>
          <t>Utilities</t>
        </is>
      </c>
      <c r="C131" s="6" t="n">
        <v>906.3</v>
      </c>
      <c r="D131" s="6" t="n">
        <v>907.39</v>
      </c>
      <c r="E131" s="6" t="n">
        <v>869.87</v>
      </c>
      <c r="F131" s="6" t="n">
        <v>867.0700000000001</v>
      </c>
      <c r="G131" s="6" t="n">
        <v>879.98</v>
      </c>
      <c r="H131" s="6" t="n">
        <v>851.96</v>
      </c>
      <c r="I131" s="6" t="n">
        <v>860.37</v>
      </c>
      <c r="J131" s="6" t="n">
        <v>882.79</v>
      </c>
      <c r="K131" s="6" t="n">
        <v>912.14</v>
      </c>
      <c r="L131" s="6" t="n">
        <v>905.6799999999999</v>
      </c>
      <c r="M131" s="6" t="n">
        <v>884.97</v>
      </c>
      <c r="N131" s="6" t="n">
        <v>919.46</v>
      </c>
      <c r="O131" s="6">
        <f>SUM(C131:N131)</f>
        <v/>
      </c>
      <c r="P131" s="6">
        <f>SUM(L131:N131)</f>
        <v/>
      </c>
    </row>
    <row r="132">
      <c r="A132" s="5" t="inlineStr">
        <is>
          <t>REAL ESTATE TAXES (7110)</t>
        </is>
      </c>
      <c r="B132" s="5" t="inlineStr">
        <is>
          <t>Property Taxes</t>
        </is>
      </c>
      <c r="C132" s="6" t="n">
        <v>19353.4</v>
      </c>
      <c r="D132" s="6" t="n">
        <v>19353.4</v>
      </c>
      <c r="E132" s="6" t="n">
        <v>19353.4</v>
      </c>
      <c r="F132" s="6" t="n">
        <v>23040.65</v>
      </c>
      <c r="G132" s="6" t="n">
        <v>19722.12</v>
      </c>
      <c r="H132" s="6" t="n">
        <v>19722.12</v>
      </c>
      <c r="I132" s="6" t="n">
        <v>19836.95</v>
      </c>
      <c r="J132" s="6" t="n">
        <v>19836.95</v>
      </c>
      <c r="K132" s="6" t="n">
        <v>19836.95</v>
      </c>
      <c r="L132" s="6" t="n">
        <v>19836.95</v>
      </c>
      <c r="M132" s="6" t="n">
        <v>19836.95</v>
      </c>
      <c r="N132" s="6" t="n">
        <v>19836.95</v>
      </c>
      <c r="O132" s="6">
        <f>SUM(C132:N132)</f>
        <v/>
      </c>
      <c r="P132" s="6">
        <f>SUM(L132:N132)</f>
        <v/>
      </c>
    </row>
    <row r="133">
      <c r="A133" s="5" t="inlineStr">
        <is>
          <t>LICENSES &amp; FEES (7130)</t>
        </is>
      </c>
      <c r="B133" s="5" t="inlineStr">
        <is>
          <t>General and Administrative</t>
        </is>
      </c>
      <c r="C133" s="6" t="n">
        <v>0</v>
      </c>
      <c r="D133" s="6" t="n">
        <v>0</v>
      </c>
      <c r="E133" s="6" t="n">
        <v>0</v>
      </c>
      <c r="F133" s="6" t="n">
        <v>0</v>
      </c>
      <c r="G133" s="6" t="n">
        <v>47.5</v>
      </c>
      <c r="H133" s="6" t="n">
        <v>0</v>
      </c>
      <c r="I133" s="6" t="n">
        <v>0</v>
      </c>
      <c r="J133" s="6" t="n">
        <v>0</v>
      </c>
      <c r="K133" s="6" t="n">
        <v>0</v>
      </c>
      <c r="L133" s="6" t="n">
        <v>1495.36</v>
      </c>
      <c r="M133" s="6" t="n">
        <v>0</v>
      </c>
      <c r="N133" s="6" t="n">
        <v>0</v>
      </c>
      <c r="O133" s="6">
        <f>SUM(C133:N133)</f>
        <v/>
      </c>
      <c r="P133" s="6">
        <f>SUM(L133:N133)</f>
        <v/>
      </c>
    </row>
    <row r="134">
      <c r="A134" s="5" t="inlineStr">
        <is>
          <t>LIABILITY INSURANCE (7210)</t>
        </is>
      </c>
      <c r="B134" s="5" t="inlineStr">
        <is>
          <t>Insurance</t>
        </is>
      </c>
      <c r="C134" s="6" t="n">
        <v>6014.63</v>
      </c>
      <c r="D134" s="6" t="n">
        <v>6014.63</v>
      </c>
      <c r="E134" s="6" t="n">
        <v>6014.63</v>
      </c>
      <c r="F134" s="6" t="n">
        <v>5815.44</v>
      </c>
      <c r="G134" s="6" t="n">
        <v>6842.32</v>
      </c>
      <c r="H134" s="6" t="n">
        <v>5815.44</v>
      </c>
      <c r="I134" s="6" t="n">
        <v>5815.44</v>
      </c>
      <c r="J134" s="6" t="n">
        <v>5815.44</v>
      </c>
      <c r="K134" s="6" t="n">
        <v>5815.44</v>
      </c>
      <c r="L134" s="6" t="n">
        <v>5815.44</v>
      </c>
      <c r="M134" s="6" t="n">
        <v>5815.44</v>
      </c>
      <c r="N134" s="6" t="n">
        <v>5815.44</v>
      </c>
      <c r="O134" s="6">
        <f>SUM(C134:N134)</f>
        <v/>
      </c>
      <c r="P134" s="6">
        <f>SUM(L134:N134)</f>
        <v/>
      </c>
    </row>
    <row r="135">
      <c r="A135" s="5" t="inlineStr">
        <is>
          <t>PROPERTY INSURANCE (7220)</t>
        </is>
      </c>
      <c r="B135" s="5" t="inlineStr">
        <is>
          <t>Insurance</t>
        </is>
      </c>
      <c r="C135" s="6" t="n">
        <v>8080.12</v>
      </c>
      <c r="D135" s="6" t="n">
        <v>8080.12</v>
      </c>
      <c r="E135" s="6" t="n">
        <v>8080.12</v>
      </c>
      <c r="F135" s="6" t="n">
        <v>8080.12</v>
      </c>
      <c r="G135" s="6" t="n">
        <v>8080.12</v>
      </c>
      <c r="H135" s="6" t="n">
        <v>8080.12</v>
      </c>
      <c r="I135" s="6" t="n">
        <v>8080.12</v>
      </c>
      <c r="J135" s="6" t="n">
        <v>8080.12</v>
      </c>
      <c r="K135" s="6" t="n">
        <v>8080.12</v>
      </c>
      <c r="L135" s="6" t="n">
        <v>8080.16</v>
      </c>
      <c r="M135" s="6" t="n">
        <v>6868.1</v>
      </c>
      <c r="N135" s="6" t="n">
        <v>6070.9</v>
      </c>
      <c r="O135" s="6">
        <f>SUM(C135:N135)</f>
        <v/>
      </c>
      <c r="P135" s="6">
        <f>SUM(L135:N135)</f>
        <v/>
      </c>
    </row>
    <row r="137">
      <c r="A137" s="7" t="inlineStr">
        <is>
          <t>Monthly revenue (computed)</t>
        </is>
      </c>
      <c r="B137" s="2" t="inlineStr">
        <is>
          <t>derived</t>
        </is>
      </c>
      <c r="C137" s="8">
        <f>IF(COUNTIF($B$6:$B$135,"Gross Scheduled Rent")&gt;0,SUMIF($B$6:$B$135,"Gross Scheduled Rent",C$6:C$135),SUMIF($B$6:$B$135,"Gross Potential Rent",C$6:C$135)+SUMIF($B$6:$B$135,"Gain / (Loss) to Lease",C$6:C$135))+SUMIF($B$6:$B$135,"Vacancy",C$6:C$135)+SUMIF($B$6:$B$135,"Concessions",C$6:C$135)+SUMIF($B$6:$B$135,"Non-Revenue Units",C$6:C$135)+SUMIF($B$6:$B$135,"Delinquency",C$6:C$135)+SUMIF($B$6:$B$135,"Utility Reimbursements",C$6:C$135)+SUMIF($B$6:$B$135,"Other Income",C$6:C$135)+SUMIF($B$6:$B$135,"Revenue Adjustments",C$6:C$135)</f>
        <v/>
      </c>
      <c r="D137" s="8">
        <f>IF(COUNTIF($B$6:$B$135,"Gross Scheduled Rent")&gt;0,SUMIF($B$6:$B$135,"Gross Scheduled Rent",D$6:D$135),SUMIF($B$6:$B$135,"Gross Potential Rent",D$6:D$135)+SUMIF($B$6:$B$135,"Gain / (Loss) to Lease",D$6:D$135))+SUMIF($B$6:$B$135,"Vacancy",D$6:D$135)+SUMIF($B$6:$B$135,"Concessions",D$6:D$135)+SUMIF($B$6:$B$135,"Non-Revenue Units",D$6:D$135)+SUMIF($B$6:$B$135,"Delinquency",D$6:D$135)+SUMIF($B$6:$B$135,"Utility Reimbursements",D$6:D$135)+SUMIF($B$6:$B$135,"Other Income",D$6:D$135)+SUMIF($B$6:$B$135,"Revenue Adjustments",D$6:D$135)</f>
        <v/>
      </c>
      <c r="E137" s="8">
        <f>IF(COUNTIF($B$6:$B$135,"Gross Scheduled Rent")&gt;0,SUMIF($B$6:$B$135,"Gross Scheduled Rent",E$6:E$135),SUMIF($B$6:$B$135,"Gross Potential Rent",E$6:E$135)+SUMIF($B$6:$B$135,"Gain / (Loss) to Lease",E$6:E$135))+SUMIF($B$6:$B$135,"Vacancy",E$6:E$135)+SUMIF($B$6:$B$135,"Concessions",E$6:E$135)+SUMIF($B$6:$B$135,"Non-Revenue Units",E$6:E$135)+SUMIF($B$6:$B$135,"Delinquency",E$6:E$135)+SUMIF($B$6:$B$135,"Utility Reimbursements",E$6:E$135)+SUMIF($B$6:$B$135,"Other Income",E$6:E$135)+SUMIF($B$6:$B$135,"Revenue Adjustments",E$6:E$135)</f>
        <v/>
      </c>
      <c r="F137" s="8">
        <f>IF(COUNTIF($B$6:$B$135,"Gross Scheduled Rent")&gt;0,SUMIF($B$6:$B$135,"Gross Scheduled Rent",F$6:F$135),SUMIF($B$6:$B$135,"Gross Potential Rent",F$6:F$135)+SUMIF($B$6:$B$135,"Gain / (Loss) to Lease",F$6:F$135))+SUMIF($B$6:$B$135,"Vacancy",F$6:F$135)+SUMIF($B$6:$B$135,"Concessions",F$6:F$135)+SUMIF($B$6:$B$135,"Non-Revenue Units",F$6:F$135)+SUMIF($B$6:$B$135,"Delinquency",F$6:F$135)+SUMIF($B$6:$B$135,"Utility Reimbursements",F$6:F$135)+SUMIF($B$6:$B$135,"Other Income",F$6:F$135)+SUMIF($B$6:$B$135,"Revenue Adjustments",F$6:F$135)</f>
        <v/>
      </c>
      <c r="G137" s="8">
        <f>IF(COUNTIF($B$6:$B$135,"Gross Scheduled Rent")&gt;0,SUMIF($B$6:$B$135,"Gross Scheduled Rent",G$6:G$135),SUMIF($B$6:$B$135,"Gross Potential Rent",G$6:G$135)+SUMIF($B$6:$B$135,"Gain / (Loss) to Lease",G$6:G$135))+SUMIF($B$6:$B$135,"Vacancy",G$6:G$135)+SUMIF($B$6:$B$135,"Concessions",G$6:G$135)+SUMIF($B$6:$B$135,"Non-Revenue Units",G$6:G$135)+SUMIF($B$6:$B$135,"Delinquency",G$6:G$135)+SUMIF($B$6:$B$135,"Utility Reimbursements",G$6:G$135)+SUMIF($B$6:$B$135,"Other Income",G$6:G$135)+SUMIF($B$6:$B$135,"Revenue Adjustments",G$6:G$135)</f>
        <v/>
      </c>
      <c r="H137" s="8">
        <f>IF(COUNTIF($B$6:$B$135,"Gross Scheduled Rent")&gt;0,SUMIF($B$6:$B$135,"Gross Scheduled Rent",H$6:H$135),SUMIF($B$6:$B$135,"Gross Potential Rent",H$6:H$135)+SUMIF($B$6:$B$135,"Gain / (Loss) to Lease",H$6:H$135))+SUMIF($B$6:$B$135,"Vacancy",H$6:H$135)+SUMIF($B$6:$B$135,"Concessions",H$6:H$135)+SUMIF($B$6:$B$135,"Non-Revenue Units",H$6:H$135)+SUMIF($B$6:$B$135,"Delinquency",H$6:H$135)+SUMIF($B$6:$B$135,"Utility Reimbursements",H$6:H$135)+SUMIF($B$6:$B$135,"Other Income",H$6:H$135)+SUMIF($B$6:$B$135,"Revenue Adjustments",H$6:H$135)</f>
        <v/>
      </c>
      <c r="I137" s="8">
        <f>IF(COUNTIF($B$6:$B$135,"Gross Scheduled Rent")&gt;0,SUMIF($B$6:$B$135,"Gross Scheduled Rent",I$6:I$135),SUMIF($B$6:$B$135,"Gross Potential Rent",I$6:I$135)+SUMIF($B$6:$B$135,"Gain / (Loss) to Lease",I$6:I$135))+SUMIF($B$6:$B$135,"Vacancy",I$6:I$135)+SUMIF($B$6:$B$135,"Concessions",I$6:I$135)+SUMIF($B$6:$B$135,"Non-Revenue Units",I$6:I$135)+SUMIF($B$6:$B$135,"Delinquency",I$6:I$135)+SUMIF($B$6:$B$135,"Utility Reimbursements",I$6:I$135)+SUMIF($B$6:$B$135,"Other Income",I$6:I$135)+SUMIF($B$6:$B$135,"Revenue Adjustments",I$6:I$135)</f>
        <v/>
      </c>
      <c r="J137" s="8">
        <f>IF(COUNTIF($B$6:$B$135,"Gross Scheduled Rent")&gt;0,SUMIF($B$6:$B$135,"Gross Scheduled Rent",J$6:J$135),SUMIF($B$6:$B$135,"Gross Potential Rent",J$6:J$135)+SUMIF($B$6:$B$135,"Gain / (Loss) to Lease",J$6:J$135))+SUMIF($B$6:$B$135,"Vacancy",J$6:J$135)+SUMIF($B$6:$B$135,"Concessions",J$6:J$135)+SUMIF($B$6:$B$135,"Non-Revenue Units",J$6:J$135)+SUMIF($B$6:$B$135,"Delinquency",J$6:J$135)+SUMIF($B$6:$B$135,"Utility Reimbursements",J$6:J$135)+SUMIF($B$6:$B$135,"Other Income",J$6:J$135)+SUMIF($B$6:$B$135,"Revenue Adjustments",J$6:J$135)</f>
        <v/>
      </c>
      <c r="K137" s="8">
        <f>IF(COUNTIF($B$6:$B$135,"Gross Scheduled Rent")&gt;0,SUMIF($B$6:$B$135,"Gross Scheduled Rent",K$6:K$135),SUMIF($B$6:$B$135,"Gross Potential Rent",K$6:K$135)+SUMIF($B$6:$B$135,"Gain / (Loss) to Lease",K$6:K$135))+SUMIF($B$6:$B$135,"Vacancy",K$6:K$135)+SUMIF($B$6:$B$135,"Concessions",K$6:K$135)+SUMIF($B$6:$B$135,"Non-Revenue Units",K$6:K$135)+SUMIF($B$6:$B$135,"Delinquency",K$6:K$135)+SUMIF($B$6:$B$135,"Utility Reimbursements",K$6:K$135)+SUMIF($B$6:$B$135,"Other Income",K$6:K$135)+SUMIF($B$6:$B$135,"Revenue Adjustments",K$6:K$135)</f>
        <v/>
      </c>
      <c r="L137" s="8">
        <f>IF(COUNTIF($B$6:$B$135,"Gross Scheduled Rent")&gt;0,SUMIF($B$6:$B$135,"Gross Scheduled Rent",L$6:L$135),SUMIF($B$6:$B$135,"Gross Potential Rent",L$6:L$135)+SUMIF($B$6:$B$135,"Gain / (Loss) to Lease",L$6:L$135))+SUMIF($B$6:$B$135,"Vacancy",L$6:L$135)+SUMIF($B$6:$B$135,"Concessions",L$6:L$135)+SUMIF($B$6:$B$135,"Non-Revenue Units",L$6:L$135)+SUMIF($B$6:$B$135,"Delinquency",L$6:L$135)+SUMIF($B$6:$B$135,"Utility Reimbursements",L$6:L$135)+SUMIF($B$6:$B$135,"Other Income",L$6:L$135)+SUMIF($B$6:$B$135,"Revenue Adjustments",L$6:L$135)</f>
        <v/>
      </c>
      <c r="M137" s="8">
        <f>IF(COUNTIF($B$6:$B$135,"Gross Scheduled Rent")&gt;0,SUMIF($B$6:$B$135,"Gross Scheduled Rent",M$6:M$135),SUMIF($B$6:$B$135,"Gross Potential Rent",M$6:M$135)+SUMIF($B$6:$B$135,"Gain / (Loss) to Lease",M$6:M$135))+SUMIF($B$6:$B$135,"Vacancy",M$6:M$135)+SUMIF($B$6:$B$135,"Concessions",M$6:M$135)+SUMIF($B$6:$B$135,"Non-Revenue Units",M$6:M$135)+SUMIF($B$6:$B$135,"Delinquency",M$6:M$135)+SUMIF($B$6:$B$135,"Utility Reimbursements",M$6:M$135)+SUMIF($B$6:$B$135,"Other Income",M$6:M$135)+SUMIF($B$6:$B$135,"Revenue Adjustments",M$6:M$135)</f>
        <v/>
      </c>
      <c r="N137" s="8">
        <f>IF(COUNTIF($B$6:$B$135,"Gross Scheduled Rent")&gt;0,SUMIF($B$6:$B$135,"Gross Scheduled Rent",N$6:N$135),SUMIF($B$6:$B$135,"Gross Potential Rent",N$6:N$135)+SUMIF($B$6:$B$135,"Gain / (Loss) to Lease",N$6:N$135))+SUMIF($B$6:$B$135,"Vacancy",N$6:N$135)+SUMIF($B$6:$B$135,"Concessions",N$6:N$135)+SUMIF($B$6:$B$135,"Non-Revenue Units",N$6:N$135)+SUMIF($B$6:$B$135,"Delinquency",N$6:N$135)+SUMIF($B$6:$B$135,"Utility Reimbursements",N$6:N$135)+SUMIF($B$6:$B$135,"Other Income",N$6:N$135)+SUMIF($B$6:$B$135,"Revenue Adjustments",N$6:N$135)</f>
        <v/>
      </c>
      <c r="O137" s="8">
        <f>SUM(C137:N137)</f>
        <v/>
      </c>
      <c r="P137" s="8">
        <f>SUM(L137:N137)</f>
        <v/>
      </c>
    </row>
    <row r="138">
      <c r="A138" s="2" t="inlineStr">
        <is>
          <t>Revenue by month, built from the same category SUMIFs as the rollup. Gross scheduled rent falls back to gross potential rent plus gain/(loss) to lease where the statement did not print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6" customWidth="1" min="4" max="4"/>
    <col width="14" customWidth="1" min="5" max="5"/>
  </cols>
  <sheetData>
    <row r="1">
      <c r="A1" s="1" t="inlineStr">
        <is>
          <t>P&amp;L summary</t>
        </is>
      </c>
    </row>
    <row r="2">
      <c r="A2" s="2" t="inlineStr">
        <is>
          <t>Sample Mesa Apt — as of 2026-08-31</t>
        </is>
      </c>
    </row>
    <row r="3">
      <c r="A3" s="2" t="inlineStr">
        <is>
          <t>Every category row is a SUMIF over the T-12 Data tab, so the arithmetic is auditable in the workbook rather than pasted in.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4" t="inlineStr">
        <is>
          <t>Line item</t>
        </is>
      </c>
      <c r="B5" s="4" t="inlineStr">
        <is>
          <t>T-12</t>
        </is>
      </c>
      <c r="C5" s="4" t="inlineStr">
        <is>
          <t>T-3 annualized</t>
        </is>
      </c>
      <c r="D5" s="4" t="inlineStr">
        <is>
          <t>Per unit (T-12)</t>
        </is>
      </c>
      <c r="E5" s="4" t="inlineStr">
        <is>
          <t>% of revenue</t>
        </is>
      </c>
    </row>
    <row r="6">
      <c r="A6" s="9" t="inlineStr">
        <is>
          <t>Gross Potential Rent</t>
        </is>
      </c>
      <c r="B6" s="10">
        <f>IF(COUNTIF('T-12 Data'!$B$6:$B$135,$A6)&gt;0,SUMIF('T-12 Data'!$B$6:$B$135,$A6,'T-12 Data'!$O$6:$O$135),"")</f>
        <v/>
      </c>
      <c r="C6" s="10">
        <f>IF(COUNTIF('T-12 Data'!$B$6:$B$135,$A6)&gt;0,SUMIF('T-12 Data'!$B$6:$B$135,$A6,'T-12 Data'!$P$6:$P$135)*4,"")</f>
        <v/>
      </c>
      <c r="D6" s="10">
        <f>IFERROR(B6/334,"")</f>
        <v/>
      </c>
      <c r="E6" s="11">
        <f>IFERROR(B6/B16,"")</f>
        <v/>
      </c>
    </row>
    <row r="7">
      <c r="A7" s="9" t="inlineStr">
        <is>
          <t>Gain / (Loss) to Lease</t>
        </is>
      </c>
      <c r="B7" s="10">
        <f>IF(COUNTIF('T-12 Data'!$B$6:$B$135,$A7)&gt;0,SUMIF('T-12 Data'!$B$6:$B$135,$A7,'T-12 Data'!$O$6:$O$135),"")</f>
        <v/>
      </c>
      <c r="C7" s="10">
        <f>IF(COUNTIF('T-12 Data'!$B$6:$B$135,$A7)&gt;0,SUMIF('T-12 Data'!$B$6:$B$135,$A7,'T-12 Data'!$P$6:$P$135)*4,"")</f>
        <v/>
      </c>
      <c r="D7" s="10">
        <f>IFERROR(B7/334,"")</f>
        <v/>
      </c>
      <c r="E7" s="11">
        <f>IFERROR(B7/B16,"")</f>
        <v/>
      </c>
    </row>
    <row r="8">
      <c r="A8" s="12" t="inlineStr">
        <is>
          <t>Gross Scheduled Rent</t>
        </is>
      </c>
      <c r="B8" s="13">
        <f>IF(COUNTIF('T-12 Data'!$B$6:$B$135,$A8)&gt;0,SUMIF('T-12 Data'!$B$6:$B$135,$A8,'T-12 Data'!$O$6:$O$135),IF(COUNTIF('T-12 Data'!$B$6:$B$135,$A6)+COUNTIF('T-12 Data'!$B$6:$B$135,$A7)&gt;0,IF(B6="",0,B6)+IF(B7="",0,B7),""))</f>
        <v/>
      </c>
      <c r="C8" s="13">
        <f>IF(COUNTIF('T-12 Data'!$B$6:$B$135,$A8)&gt;0,SUMIF('T-12 Data'!$B$6:$B$135,$A8,'T-12 Data'!$P$6:$P$135)*4,IF(COUNTIF('T-12 Data'!$B$6:$B$135,$A6)+COUNTIF('T-12 Data'!$B$6:$B$135,$A7)&gt;0,IF(C6="",0,C6)+IF(C7="",0,C7),""))</f>
        <v/>
      </c>
      <c r="D8" s="13">
        <f>IFERROR(B8/334,"")</f>
        <v/>
      </c>
      <c r="E8" s="14">
        <f>IFERROR(B8/B16,"")</f>
        <v/>
      </c>
    </row>
    <row r="9">
      <c r="A9" s="9" t="inlineStr">
        <is>
          <t>Vacancy</t>
        </is>
      </c>
      <c r="B9" s="10">
        <f>IF(COUNTIF('T-12 Data'!$B$6:$B$135,$A9)&gt;0,SUMIF('T-12 Data'!$B$6:$B$135,$A9,'T-12 Data'!$O$6:$O$135),"")</f>
        <v/>
      </c>
      <c r="C9" s="10">
        <f>IF(COUNTIF('T-12 Data'!$B$6:$B$135,$A9)&gt;0,SUMIF('T-12 Data'!$B$6:$B$135,$A9,'T-12 Data'!$P$6:$P$135)*4,"")</f>
        <v/>
      </c>
      <c r="D9" s="10">
        <f>IFERROR(B9/334,"")</f>
        <v/>
      </c>
      <c r="E9" s="11">
        <f>IFERROR(B9/B16,"")</f>
        <v/>
      </c>
    </row>
    <row r="10">
      <c r="A10" s="9" t="inlineStr">
        <is>
          <t>Concessions</t>
        </is>
      </c>
      <c r="B10" s="10">
        <f>IF(COUNTIF('T-12 Data'!$B$6:$B$135,$A10)&gt;0,SUMIF('T-12 Data'!$B$6:$B$135,$A10,'T-12 Data'!$O$6:$O$135),"")</f>
        <v/>
      </c>
      <c r="C10" s="10">
        <f>IF(COUNTIF('T-12 Data'!$B$6:$B$135,$A10)&gt;0,SUMIF('T-12 Data'!$B$6:$B$135,$A10,'T-12 Data'!$P$6:$P$135)*4,"")</f>
        <v/>
      </c>
      <c r="D10" s="10">
        <f>IFERROR(B10/334,"")</f>
        <v/>
      </c>
      <c r="E10" s="11">
        <f>IFERROR(B10/B16,"")</f>
        <v/>
      </c>
    </row>
    <row r="11">
      <c r="A11" s="9" t="inlineStr">
        <is>
          <t>Non-Revenue Units</t>
        </is>
      </c>
      <c r="B11" s="10">
        <f>IF(COUNTIF('T-12 Data'!$B$6:$B$135,$A11)&gt;0,SUMIF('T-12 Data'!$B$6:$B$135,$A11,'T-12 Data'!$O$6:$O$135),"")</f>
        <v/>
      </c>
      <c r="C11" s="10">
        <f>IF(COUNTIF('T-12 Data'!$B$6:$B$135,$A11)&gt;0,SUMIF('T-12 Data'!$B$6:$B$135,$A11,'T-12 Data'!$P$6:$P$135)*4,"")</f>
        <v/>
      </c>
      <c r="D11" s="10">
        <f>IFERROR(B11/334,"")</f>
        <v/>
      </c>
      <c r="E11" s="11">
        <f>IFERROR(B11/B16,"")</f>
        <v/>
      </c>
    </row>
    <row r="12">
      <c r="A12" s="9" t="inlineStr">
        <is>
          <t>Delinquency</t>
        </is>
      </c>
      <c r="B12" s="10">
        <f>IF(COUNTIF('T-12 Data'!$B$6:$B$135,$A12)&gt;0,SUMIF('T-12 Data'!$B$6:$B$135,$A12,'T-12 Data'!$O$6:$O$135),"")</f>
        <v/>
      </c>
      <c r="C12" s="10">
        <f>IF(COUNTIF('T-12 Data'!$B$6:$B$135,$A12)&gt;0,SUMIF('T-12 Data'!$B$6:$B$135,$A12,'T-12 Data'!$P$6:$P$135)*4,"")</f>
        <v/>
      </c>
      <c r="D12" s="10">
        <f>IFERROR(B12/334,"")</f>
        <v/>
      </c>
      <c r="E12" s="11">
        <f>IFERROR(B12/B16,"")</f>
        <v/>
      </c>
    </row>
    <row r="13">
      <c r="A13" s="9" t="inlineStr">
        <is>
          <t>Utility Reimbursements</t>
        </is>
      </c>
      <c r="B13" s="10">
        <f>IF(COUNTIF('T-12 Data'!$B$6:$B$135,$A13)&gt;0,SUMIF('T-12 Data'!$B$6:$B$135,$A13,'T-12 Data'!$O$6:$O$135),"")</f>
        <v/>
      </c>
      <c r="C13" s="10">
        <f>IF(COUNTIF('T-12 Data'!$B$6:$B$135,$A13)&gt;0,SUMIF('T-12 Data'!$B$6:$B$135,$A13,'T-12 Data'!$P$6:$P$135)*4,"")</f>
        <v/>
      </c>
      <c r="D13" s="10">
        <f>IFERROR(B13/334,"")</f>
        <v/>
      </c>
      <c r="E13" s="11">
        <f>IFERROR(B13/B16,"")</f>
        <v/>
      </c>
    </row>
    <row r="14">
      <c r="A14" s="9" t="inlineStr">
        <is>
          <t>Other Income</t>
        </is>
      </c>
      <c r="B14" s="10">
        <f>IF(COUNTIF('T-12 Data'!$B$6:$B$135,$A14)&gt;0,SUMIF('T-12 Data'!$B$6:$B$135,$A14,'T-12 Data'!$O$6:$O$135),"")</f>
        <v/>
      </c>
      <c r="C14" s="10">
        <f>IF(COUNTIF('T-12 Data'!$B$6:$B$135,$A14)&gt;0,SUMIF('T-12 Data'!$B$6:$B$135,$A14,'T-12 Data'!$P$6:$P$135)*4,"")</f>
        <v/>
      </c>
      <c r="D14" s="10">
        <f>IFERROR(B14/334,"")</f>
        <v/>
      </c>
      <c r="E14" s="11">
        <f>IFERROR(B14/B16,"")</f>
        <v/>
      </c>
    </row>
    <row r="15">
      <c r="A15" s="9" t="inlineStr">
        <is>
          <t>Revenue Adjustments</t>
        </is>
      </c>
      <c r="B15" s="10">
        <f>IF(COUNTIF('T-12 Data'!$B$6:$B$135,$A15)&gt;0,SUMIF('T-12 Data'!$B$6:$B$135,$A15,'T-12 Data'!$O$6:$O$135),"")</f>
        <v/>
      </c>
      <c r="C15" s="10">
        <f>IF(COUNTIF('T-12 Data'!$B$6:$B$135,$A15)&gt;0,SUMIF('T-12 Data'!$B$6:$B$135,$A15,'T-12 Data'!$P$6:$P$135)*4,"")</f>
        <v/>
      </c>
      <c r="D15" s="10">
        <f>IFERROR(B15/334,"")</f>
        <v/>
      </c>
      <c r="E15" s="11">
        <f>IFERROR(B15/B16,"")</f>
        <v/>
      </c>
    </row>
    <row r="16">
      <c r="A16" s="12" t="inlineStr">
        <is>
          <t>Total Revenue</t>
        </is>
      </c>
      <c r="B16" s="13">
        <f>SUM(B8:B15)</f>
        <v/>
      </c>
      <c r="C16" s="13">
        <f>SUM(C8:C15)</f>
        <v/>
      </c>
      <c r="D16" s="13">
        <f>IFERROR(B16/334,"")</f>
        <v/>
      </c>
      <c r="E16" s="14">
        <f>IFERROR(B16/B16,"")</f>
        <v/>
      </c>
    </row>
    <row r="17">
      <c r="A17" s="9" t="inlineStr">
        <is>
          <t>General and Administrative</t>
        </is>
      </c>
      <c r="B17" s="10">
        <f>IF(COUNTIF('T-12 Data'!$B$6:$B$135,$A17)&gt;0,SUMIF('T-12 Data'!$B$6:$B$135,$A17,'T-12 Data'!$O$6:$O$135),"")</f>
        <v/>
      </c>
      <c r="C17" s="10">
        <f>IF(COUNTIF('T-12 Data'!$B$6:$B$135,$A17)&gt;0,SUMIF('T-12 Data'!$B$6:$B$135,$A17,'T-12 Data'!$P$6:$P$135)*4,"")</f>
        <v/>
      </c>
      <c r="D17" s="10">
        <f>IFERROR(B17/334,"")</f>
        <v/>
      </c>
      <c r="E17" s="11">
        <f>IFERROR(B17/B16,"")</f>
        <v/>
      </c>
    </row>
    <row r="18">
      <c r="A18" s="9" t="inlineStr">
        <is>
          <t>Leasing and Marketing</t>
        </is>
      </c>
      <c r="B18" s="10">
        <f>IF(COUNTIF('T-12 Data'!$B$6:$B$135,$A18)&gt;0,SUMIF('T-12 Data'!$B$6:$B$135,$A18,'T-12 Data'!$O$6:$O$135),"")</f>
        <v/>
      </c>
      <c r="C18" s="10">
        <f>IF(COUNTIF('T-12 Data'!$B$6:$B$135,$A18)&gt;0,SUMIF('T-12 Data'!$B$6:$B$135,$A18,'T-12 Data'!$P$6:$P$135)*4,"")</f>
        <v/>
      </c>
      <c r="D18" s="10">
        <f>IFERROR(B18/334,"")</f>
        <v/>
      </c>
      <c r="E18" s="11">
        <f>IFERROR(B18/B16,"")</f>
        <v/>
      </c>
    </row>
    <row r="19">
      <c r="A19" s="9" t="inlineStr">
        <is>
          <t>Payroll</t>
        </is>
      </c>
      <c r="B19" s="10">
        <f>IF(COUNTIF('T-12 Data'!$B$6:$B$135,$A19)&gt;0,SUMIF('T-12 Data'!$B$6:$B$135,$A19,'T-12 Data'!$O$6:$O$135),"")</f>
        <v/>
      </c>
      <c r="C19" s="10">
        <f>IF(COUNTIF('T-12 Data'!$B$6:$B$135,$A19)&gt;0,SUMIF('T-12 Data'!$B$6:$B$135,$A19,'T-12 Data'!$P$6:$P$135)*4,"")</f>
        <v/>
      </c>
      <c r="D19" s="10">
        <f>IFERROR(B19/334,"")</f>
        <v/>
      </c>
      <c r="E19" s="11">
        <f>IFERROR(B19/B16,"")</f>
        <v/>
      </c>
    </row>
    <row r="20">
      <c r="A20" s="9" t="inlineStr">
        <is>
          <t>Insurance</t>
        </is>
      </c>
      <c r="B20" s="10">
        <f>IF(COUNTIF('T-12 Data'!$B$6:$B$135,$A20)&gt;0,SUMIF('T-12 Data'!$B$6:$B$135,$A20,'T-12 Data'!$O$6:$O$135),"")</f>
        <v/>
      </c>
      <c r="C20" s="10">
        <f>IF(COUNTIF('T-12 Data'!$B$6:$B$135,$A20)&gt;0,SUMIF('T-12 Data'!$B$6:$B$135,$A20,'T-12 Data'!$P$6:$P$135)*4,"")</f>
        <v/>
      </c>
      <c r="D20" s="10">
        <f>IFERROR(B20/334,"")</f>
        <v/>
      </c>
      <c r="E20" s="11">
        <f>IFERROR(B20/B16,"")</f>
        <v/>
      </c>
    </row>
    <row r="21">
      <c r="A21" s="9" t="inlineStr">
        <is>
          <t>Property Taxes</t>
        </is>
      </c>
      <c r="B21" s="10">
        <f>IF(COUNTIF('T-12 Data'!$B$6:$B$135,$A21)&gt;0,SUMIF('T-12 Data'!$B$6:$B$135,$A21,'T-12 Data'!$O$6:$O$135),"")</f>
        <v/>
      </c>
      <c r="C21" s="10">
        <f>IF(COUNTIF('T-12 Data'!$B$6:$B$135,$A21)&gt;0,SUMIF('T-12 Data'!$B$6:$B$135,$A21,'T-12 Data'!$P$6:$P$135)*4,"")</f>
        <v/>
      </c>
      <c r="D21" s="10">
        <f>IFERROR(B21/334,"")</f>
        <v/>
      </c>
      <c r="E21" s="11">
        <f>IFERROR(B21/B16,"")</f>
        <v/>
      </c>
    </row>
    <row r="22">
      <c r="A22" s="9" t="inlineStr">
        <is>
          <t>Legal and Professional</t>
        </is>
      </c>
      <c r="B22" s="10">
        <f>IF(COUNTIF('T-12 Data'!$B$6:$B$135,$A22)&gt;0,SUMIF('T-12 Data'!$B$6:$B$135,$A22,'T-12 Data'!$O$6:$O$135),"")</f>
        <v/>
      </c>
      <c r="C22" s="10">
        <f>IF(COUNTIF('T-12 Data'!$B$6:$B$135,$A22)&gt;0,SUMIF('T-12 Data'!$B$6:$B$135,$A22,'T-12 Data'!$P$6:$P$135)*4,"")</f>
        <v/>
      </c>
      <c r="D22" s="10">
        <f>IFERROR(B22/334,"")</f>
        <v/>
      </c>
      <c r="E22" s="11">
        <f>IFERROR(B22/B16,"")</f>
        <v/>
      </c>
    </row>
    <row r="23">
      <c r="A23" s="9" t="inlineStr">
        <is>
          <t>Management Fee</t>
        </is>
      </c>
      <c r="B23" s="10">
        <f>IF(COUNTIF('T-12 Data'!$B$6:$B$135,$A23)&gt;0,SUMIF('T-12 Data'!$B$6:$B$135,$A23,'T-12 Data'!$O$6:$O$135),"")</f>
        <v/>
      </c>
      <c r="C23" s="10">
        <f>IF(COUNTIF('T-12 Data'!$B$6:$B$135,$A23)&gt;0,SUMIF('T-12 Data'!$B$6:$B$135,$A23,'T-12 Data'!$P$6:$P$135)*4,"")</f>
        <v/>
      </c>
      <c r="D23" s="10">
        <f>IFERROR(B23/334,"")</f>
        <v/>
      </c>
      <c r="E23" s="11">
        <f>IFERROR(B23/B16,"")</f>
        <v/>
      </c>
    </row>
    <row r="24">
      <c r="A24" s="9" t="inlineStr">
        <is>
          <t>Landscaping</t>
        </is>
      </c>
      <c r="B24" s="10">
        <f>IF(COUNTIF('T-12 Data'!$B$6:$B$135,$A24)&gt;0,SUMIF('T-12 Data'!$B$6:$B$135,$A24,'T-12 Data'!$O$6:$O$135),"")</f>
        <v/>
      </c>
      <c r="C24" s="10">
        <f>IF(COUNTIF('T-12 Data'!$B$6:$B$135,$A24)&gt;0,SUMIF('T-12 Data'!$B$6:$B$135,$A24,'T-12 Data'!$P$6:$P$135)*4,"")</f>
        <v/>
      </c>
      <c r="D24" s="10">
        <f>IFERROR(B24/334,"")</f>
        <v/>
      </c>
      <c r="E24" s="11">
        <f>IFERROR(B24/B16,"")</f>
        <v/>
      </c>
    </row>
    <row r="25">
      <c r="A25" s="9" t="inlineStr">
        <is>
          <t>Repairs and Maintenance</t>
        </is>
      </c>
      <c r="B25" s="10">
        <f>IF(COUNTIF('T-12 Data'!$B$6:$B$135,$A25)&gt;0,SUMIF('T-12 Data'!$B$6:$B$135,$A25,'T-12 Data'!$O$6:$O$135),"")</f>
        <v/>
      </c>
      <c r="C25" s="10">
        <f>IF(COUNTIF('T-12 Data'!$B$6:$B$135,$A25)&gt;0,SUMIF('T-12 Data'!$B$6:$B$135,$A25,'T-12 Data'!$P$6:$P$135)*4,"")</f>
        <v/>
      </c>
      <c r="D25" s="10">
        <f>IFERROR(B25/334,"")</f>
        <v/>
      </c>
      <c r="E25" s="11">
        <f>IFERROR(B25/B16,"")</f>
        <v/>
      </c>
    </row>
    <row r="26">
      <c r="A26" s="9" t="inlineStr">
        <is>
          <t>Unit Turns</t>
        </is>
      </c>
      <c r="B26" s="10">
        <f>IF(COUNTIF('T-12 Data'!$B$6:$B$135,$A26)&gt;0,SUMIF('T-12 Data'!$B$6:$B$135,$A26,'T-12 Data'!$O$6:$O$135),"")</f>
        <v/>
      </c>
      <c r="C26" s="10">
        <f>IF(COUNTIF('T-12 Data'!$B$6:$B$135,$A26)&gt;0,SUMIF('T-12 Data'!$B$6:$B$135,$A26,'T-12 Data'!$P$6:$P$135)*4,"")</f>
        <v/>
      </c>
      <c r="D26" s="10">
        <f>IFERROR(B26/334,"")</f>
        <v/>
      </c>
      <c r="E26" s="11">
        <f>IFERROR(B26/B16,"")</f>
        <v/>
      </c>
    </row>
    <row r="27">
      <c r="A27" s="9" t="inlineStr">
        <is>
          <t>Utilities</t>
        </is>
      </c>
      <c r="B27" s="10">
        <f>IF(COUNTIF('T-12 Data'!$B$6:$B$135,$A27)&gt;0,SUMIF('T-12 Data'!$B$6:$B$135,$A27,'T-12 Data'!$O$6:$O$135),"")</f>
        <v/>
      </c>
      <c r="C27" s="10">
        <f>IF(COUNTIF('T-12 Data'!$B$6:$B$135,$A27)&gt;0,SUMIF('T-12 Data'!$B$6:$B$135,$A27,'T-12 Data'!$P$6:$P$135)*4,"")</f>
        <v/>
      </c>
      <c r="D27" s="10">
        <f>IFERROR(B27/334,"")</f>
        <v/>
      </c>
      <c r="E27" s="11">
        <f>IFERROR(B27/B16,"")</f>
        <v/>
      </c>
    </row>
    <row r="28">
      <c r="A28" s="9" t="inlineStr">
        <is>
          <t>Expense Adjustments</t>
        </is>
      </c>
      <c r="B28" s="10">
        <f>IF(COUNTIF('T-12 Data'!$B$6:$B$135,$A28)&gt;0,SUMIF('T-12 Data'!$B$6:$B$135,$A28,'T-12 Data'!$O$6:$O$135),"")</f>
        <v/>
      </c>
      <c r="C28" s="10">
        <f>IF(COUNTIF('T-12 Data'!$B$6:$B$135,$A28)&gt;0,SUMIF('T-12 Data'!$B$6:$B$135,$A28,'T-12 Data'!$P$6:$P$135)*4,"")</f>
        <v/>
      </c>
      <c r="D28" s="10">
        <f>IFERROR(B28/334,"")</f>
        <v/>
      </c>
      <c r="E28" s="11">
        <f>IFERROR(B28/B16,"")</f>
        <v/>
      </c>
    </row>
    <row r="29">
      <c r="A29" s="12" t="inlineStr">
        <is>
          <t>Total Operating Expenses</t>
        </is>
      </c>
      <c r="B29" s="13">
        <f>SUM(B17:B28)</f>
        <v/>
      </c>
      <c r="C29" s="13">
        <f>SUM(C17:C28)</f>
        <v/>
      </c>
      <c r="D29" s="13">
        <f>IFERROR(B29/334,"")</f>
        <v/>
      </c>
      <c r="E29" s="14">
        <f>IFERROR(B29/B16,"")</f>
        <v/>
      </c>
    </row>
    <row r="30">
      <c r="A30" s="12" t="inlineStr">
        <is>
          <t>Net Operating Income</t>
        </is>
      </c>
      <c r="B30" s="13">
        <f>B16-B29</f>
        <v/>
      </c>
      <c r="C30" s="13">
        <f>C16-C29</f>
        <v/>
      </c>
      <c r="D30" s="13">
        <f>IFERROR(B30/334,"")</f>
        <v/>
      </c>
      <c r="E30" s="14">
        <f>IFERROR(B30/B16,"")</f>
        <v/>
      </c>
    </row>
    <row r="32">
      <c r="A32" s="2" t="inlineStr">
        <is>
          <t>Gross scheduled rent basis: gross potential rent + gain/(loss) to lease. Total revenue sums from gross scheduled rent down through revenue adjustments — not from gross potential rent, which would double-count the loss-to-lease line.</t>
        </is>
      </c>
    </row>
    <row r="34">
      <c r="A34" s="15" t="inlineStr">
        <is>
          <t>Other Income — top 5 plus rest</t>
        </is>
      </c>
      <c r="B34" s="15" t="n"/>
      <c r="C34" s="15" t="n"/>
    </row>
    <row r="35">
      <c r="A35" s="4" t="inlineStr">
        <is>
          <t>Line item</t>
        </is>
      </c>
      <c r="B35" s="4" t="inlineStr">
        <is>
          <t>T-12</t>
        </is>
      </c>
      <c r="C35" s="4" t="inlineStr">
        <is>
          <t>T-3 annualized</t>
        </is>
      </c>
    </row>
    <row r="36">
      <c r="A36" s="5" t="inlineStr">
        <is>
          <t>TERMINATION FEE (3112)</t>
        </is>
      </c>
      <c r="B36" s="6" t="n">
        <v>115089.32</v>
      </c>
      <c r="C36" s="6" t="n">
        <v>89707.20000000001</v>
      </c>
    </row>
    <row r="37">
      <c r="A37" s="5" t="inlineStr">
        <is>
          <t>TENANT DAMAGE REIMBURSEMENT (3040)</t>
        </is>
      </c>
      <c r="B37" s="6" t="n">
        <v>64769.16</v>
      </c>
      <c r="C37" s="6" t="n">
        <v>42618.4</v>
      </c>
    </row>
    <row r="38">
      <c r="A38" s="5" t="inlineStr">
        <is>
          <t>RENTER'S INSURANCE INCOME (3175)</t>
        </is>
      </c>
      <c r="B38" s="6" t="n">
        <v>63099.64</v>
      </c>
      <c r="C38" s="6" t="n">
        <v>65826.48</v>
      </c>
    </row>
    <row r="39">
      <c r="A39" s="5" t="inlineStr">
        <is>
          <t>RENTER'S INSURANCE EXPENSE (3176)</t>
        </is>
      </c>
      <c r="B39" s="6" t="n">
        <v>-55891.32</v>
      </c>
      <c r="C39" s="6" t="n">
        <v>-57108.2</v>
      </c>
    </row>
    <row r="40">
      <c r="A40" s="5" t="inlineStr">
        <is>
          <t>LATE CHARGES (3011)</t>
        </is>
      </c>
      <c r="B40" s="6" t="n">
        <v>52406.47</v>
      </c>
      <c r="C40" s="6" t="n">
        <v>37520.16</v>
      </c>
    </row>
    <row r="41">
      <c r="A41" s="5" t="inlineStr">
        <is>
          <t>All other other income (17 lines)</t>
        </is>
      </c>
      <c r="B41" s="6" t="n">
        <v>200733</v>
      </c>
      <c r="C41" s="6" t="n">
        <v>196518.6</v>
      </c>
    </row>
    <row r="42">
      <c r="A42" s="16" t="inlineStr">
        <is>
          <t>Total other income</t>
        </is>
      </c>
      <c r="B42" s="13">
        <f>'P&amp;L Summary'!B14</f>
        <v/>
      </c>
      <c r="C42" s="13">
        <f>'P&amp;L Summary'!C14</f>
        <v/>
      </c>
    </row>
    <row r="44">
      <c r="A44" s="15" t="inlineStr">
        <is>
          <t>Utility Reimbursements — top 4 plus rest</t>
        </is>
      </c>
      <c r="B44" s="15" t="n"/>
      <c r="C44" s="15" t="n"/>
    </row>
    <row r="45">
      <c r="A45" s="4" t="inlineStr">
        <is>
          <t>Line item</t>
        </is>
      </c>
      <c r="B45" s="4" t="inlineStr">
        <is>
          <t>T-12</t>
        </is>
      </c>
      <c r="C45" s="4" t="inlineStr">
        <is>
          <t>T-3 annualized</t>
        </is>
      </c>
    </row>
    <row r="46">
      <c r="A46" s="5" t="inlineStr">
        <is>
          <t>WATER/SEWER REIMBURSEMENT (3186)</t>
        </is>
      </c>
      <c r="B46" s="6" t="n">
        <v>209955.79</v>
      </c>
      <c r="C46" s="6" t="n">
        <v>202017.76</v>
      </c>
    </row>
    <row r="47">
      <c r="A47" s="5" t="inlineStr">
        <is>
          <t>VALET TRASH REIMBURSEMENTS (3001)</t>
        </is>
      </c>
      <c r="B47" s="6" t="n">
        <v>92098.19</v>
      </c>
      <c r="C47" s="6" t="n">
        <v>102302.8</v>
      </c>
    </row>
    <row r="48">
      <c r="A48" s="5" t="inlineStr">
        <is>
          <t>TRASH REIMBURSEMENT (3187)</t>
        </is>
      </c>
      <c r="B48" s="6" t="n">
        <v>48980.96</v>
      </c>
      <c r="C48" s="6" t="n">
        <v>40944.64</v>
      </c>
    </row>
    <row r="49">
      <c r="A49" s="5" t="inlineStr">
        <is>
          <t>UTILITY FEE REIMBURSEMENT (3183)</t>
        </is>
      </c>
      <c r="B49" s="6" t="n">
        <v>14581.28</v>
      </c>
      <c r="C49" s="6" t="n">
        <v>14432.88</v>
      </c>
    </row>
    <row r="50">
      <c r="A50" s="5" t="inlineStr">
        <is>
          <t>All other utility reimbursements (1 lines)</t>
        </is>
      </c>
      <c r="B50" s="6" t="n">
        <v>6318.52</v>
      </c>
      <c r="C50" s="6" t="n">
        <v>3798.56</v>
      </c>
    </row>
    <row r="51">
      <c r="A51" s="16" t="inlineStr">
        <is>
          <t>Total utility reimbursements</t>
        </is>
      </c>
      <c r="B51" s="13">
        <f>'P&amp;L Summary'!B13</f>
        <v/>
      </c>
      <c r="C51" s="13">
        <f>'P&amp;L Summary'!C13</f>
        <v/>
      </c>
    </row>
    <row r="53">
      <c r="A53" s="15" t="inlineStr">
        <is>
          <t>Utilities — top 4 plus rest</t>
        </is>
      </c>
      <c r="B53" s="15" t="n"/>
      <c r="C53" s="15" t="n"/>
    </row>
    <row r="54">
      <c r="A54" s="4" t="inlineStr">
        <is>
          <t>Line item</t>
        </is>
      </c>
      <c r="B54" s="4" t="inlineStr">
        <is>
          <t>T-12</t>
        </is>
      </c>
      <c r="C54" s="4" t="inlineStr">
        <is>
          <t>T-3 annualized</t>
        </is>
      </c>
    </row>
    <row r="55">
      <c r="A55" s="5" t="inlineStr">
        <is>
          <t>WATER (7060)</t>
        </is>
      </c>
      <c r="B55" s="6" t="n">
        <v>102297.25</v>
      </c>
      <c r="C55" s="6" t="n">
        <v>104995.64</v>
      </c>
    </row>
    <row r="56">
      <c r="A56" s="5" t="inlineStr">
        <is>
          <t>SEWAGE (7070)</t>
        </is>
      </c>
      <c r="B56" s="6" t="n">
        <v>84050.12</v>
      </c>
      <c r="C56" s="6" t="n">
        <v>85693.79999999999</v>
      </c>
    </row>
    <row r="57">
      <c r="A57" s="5" t="inlineStr">
        <is>
          <t>TRASH REMOVAL (7025)</t>
        </is>
      </c>
      <c r="B57" s="6" t="n">
        <v>57099.47</v>
      </c>
      <c r="C57" s="6" t="n">
        <v>64295.64</v>
      </c>
    </row>
    <row r="58">
      <c r="A58" s="5" t="inlineStr">
        <is>
          <t>VALET TRASH (7026)</t>
        </is>
      </c>
      <c r="B58" s="6" t="n">
        <v>37188.33</v>
      </c>
      <c r="C58" s="6" t="n">
        <v>36140.28</v>
      </c>
    </row>
    <row r="59">
      <c r="A59" s="5" t="inlineStr">
        <is>
          <t>All other utilities (5 lines)</t>
        </is>
      </c>
      <c r="B59" s="6" t="n">
        <v>56529.97</v>
      </c>
      <c r="C59" s="6" t="n">
        <v>51636.28</v>
      </c>
    </row>
    <row r="60">
      <c r="A60" s="16" t="inlineStr">
        <is>
          <t>Total utilities</t>
        </is>
      </c>
      <c r="B60" s="13">
        <f>'P&amp;L Summary'!B27</f>
        <v/>
      </c>
      <c r="C60" s="13">
        <f>'P&amp;L Summary'!C27</f>
        <v/>
      </c>
    </row>
    <row r="62">
      <c r="A62" s="15" t="inlineStr">
        <is>
          <t>Trailing T-3 annualized revenue</t>
        </is>
      </c>
      <c r="B62" s="15" t="n"/>
      <c r="C62" s="15" t="n"/>
    </row>
    <row r="63">
      <c r="A63" s="4" t="inlineStr">
        <is>
          <t>Month</t>
        </is>
      </c>
      <c r="B63" s="4" t="inlineStr">
        <is>
          <t>T-3 annualized revenue</t>
        </is>
      </c>
      <c r="C63" s="4" t="inlineStr"/>
    </row>
    <row r="64">
      <c r="A64" s="5" t="inlineStr">
        <is>
          <t>2026-01</t>
        </is>
      </c>
      <c r="B64" s="6" t="n">
        <v>6022368.64</v>
      </c>
      <c r="C64" s="17" t="n"/>
    </row>
    <row r="65">
      <c r="A65" s="5" t="inlineStr">
        <is>
          <t>2026-02</t>
        </is>
      </c>
      <c r="B65" s="6" t="n">
        <v>6022883.76</v>
      </c>
      <c r="C65" s="17" t="n"/>
    </row>
    <row r="66">
      <c r="A66" s="5" t="inlineStr">
        <is>
          <t>2026-03</t>
        </is>
      </c>
      <c r="B66" s="6" t="n">
        <v>6075786.08</v>
      </c>
      <c r="C66" s="17" t="n"/>
    </row>
    <row r="67">
      <c r="A67" s="5" t="inlineStr">
        <is>
          <t>2026-04</t>
        </is>
      </c>
      <c r="B67" s="6" t="n">
        <v>6144708.68</v>
      </c>
      <c r="C67" s="17" t="n"/>
    </row>
    <row r="68">
      <c r="A68" s="5" t="inlineStr">
        <is>
          <t>2026-05</t>
        </is>
      </c>
      <c r="B68" s="6" t="n">
        <v>6100665.88</v>
      </c>
      <c r="C68" s="17" t="n"/>
    </row>
    <row r="69">
      <c r="A69" s="5" t="inlineStr">
        <is>
          <t>2026-06</t>
        </is>
      </c>
      <c r="B69" s="6" t="n">
        <v>6228784.32</v>
      </c>
      <c r="C69" s="17" t="n"/>
    </row>
    <row r="70">
      <c r="A70" s="2" t="inlineStr">
        <is>
          <t>Each figure is that month plus the two before it, times four — the trend the T-3 cap rate sits at the end of. Fewer than eight months of statement give fewer figures, never a padded zero.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6" customWidth="1" min="4" max="4"/>
    <col width="14" customWidth="1" min="5" max="5"/>
    <col width="52" customWidth="1" min="6" max="6"/>
  </cols>
  <sheetData>
    <row r="1">
      <c r="A1" s="1" t="inlineStr">
        <is>
          <t>Checks and pricing</t>
        </is>
      </c>
    </row>
    <row r="2">
      <c r="A2" s="2" t="inlineStr">
        <is>
          <t>Sample Mesa Apt — as of 2026-08-31</t>
        </is>
      </c>
    </row>
    <row r="3">
      <c r="A3" s="2" t="inlineStr">
        <is>
          <t>AI Underwriting Pipeline — Sample Outputs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15" t="inlineStr">
        <is>
          <t>Error check</t>
        </is>
      </c>
      <c r="B5" s="15" t="n"/>
      <c r="C5" s="15" t="n"/>
      <c r="D5" s="15" t="n"/>
      <c r="E5" s="15" t="n"/>
      <c r="F5" s="15" t="n"/>
    </row>
    <row r="6">
      <c r="A6" s="4" t="inlineStr">
        <is>
          <t>Check</t>
        </is>
      </c>
      <c r="B6" s="4" t="inlineStr">
        <is>
          <t>Our total</t>
        </is>
      </c>
      <c r="C6" s="4" t="inlineStr">
        <is>
          <t>Source subtotal</t>
        </is>
      </c>
      <c r="D6" s="4" t="inlineStr">
        <is>
          <t>Difference</t>
        </is>
      </c>
      <c r="E6" s="4" t="inlineStr">
        <is>
          <t>Status</t>
        </is>
      </c>
      <c r="F6" s="4" t="inlineStr">
        <is>
          <t>Note</t>
        </is>
      </c>
    </row>
    <row r="7">
      <c r="A7" s="5" t="inlineStr">
        <is>
          <t>Total Revenue</t>
        </is>
      </c>
      <c r="B7" s="6">
        <f>'P&amp;L Summary'!B16</f>
        <v/>
      </c>
      <c r="C7" s="6" t="n">
        <v>6166658.92</v>
      </c>
      <c r="D7" s="6">
        <f>IF(C7="","",IF(B7="",0,B7)-C7)</f>
        <v/>
      </c>
      <c r="E7" s="17">
        <f>IF(C7="","NOT CHECKED",IF(ABS(D7)&lt;=1,"OK","REVIEW"))</f>
        <v/>
      </c>
      <c r="F7" s="17" t="n"/>
    </row>
    <row r="8">
      <c r="A8" s="5" t="inlineStr">
        <is>
          <t>Total Operating Expenses</t>
        </is>
      </c>
      <c r="B8" s="6">
        <f>'P&amp;L Summary'!B29</f>
        <v/>
      </c>
      <c r="C8" s="6" t="n">
        <v>2054907.91</v>
      </c>
      <c r="D8" s="6">
        <f>IF(C8="","",IF(B8="",0,B8)-C8)</f>
        <v/>
      </c>
      <c r="E8" s="17">
        <f>IF(C8="","NOT CHECKED",IF(ABS(D8)&lt;=1,"OK","REVIEW"))</f>
        <v/>
      </c>
      <c r="F8" s="17" t="n"/>
    </row>
    <row r="9">
      <c r="A9" s="5" t="inlineStr">
        <is>
          <t>Net Operating Income</t>
        </is>
      </c>
      <c r="B9" s="6">
        <f>'P&amp;L Summary'!B30</f>
        <v/>
      </c>
      <c r="C9" s="6" t="n">
        <v>4111751.01</v>
      </c>
      <c r="D9" s="6">
        <f>IF(C9="","",IF(B9="",0,B9)-C9)</f>
        <v/>
      </c>
      <c r="E9" s="17">
        <f>IF(C9="","NOT CHECKED",IF(ABS(D9)&lt;=1,"OK","REVIEW"))</f>
        <v/>
      </c>
      <c r="F9" s="17" t="n"/>
    </row>
    <row r="10">
      <c r="A10" s="5" t="inlineStr">
        <is>
          <t>Other Income</t>
        </is>
      </c>
      <c r="B10" s="6">
        <f>'P&amp;L Summary'!B14</f>
        <v/>
      </c>
      <c r="C10" s="17" t="n"/>
      <c r="D10" s="6">
        <f>IF(C10="","",IF(B10="",0,B10)-C10)</f>
        <v/>
      </c>
      <c r="E10" s="17">
        <f>IF(C10="","NOT CHECKED",IF(ABS(D10)&lt;=1,"OK","REVIEW"))</f>
        <v/>
      </c>
      <c r="F10" s="5" t="inlineStr">
        <is>
          <t>The source statement printed no subtotal for this line.</t>
        </is>
      </c>
    </row>
    <row r="11">
      <c r="A11" s="5" t="inlineStr">
        <is>
          <t>Utility Reimbursements</t>
        </is>
      </c>
      <c r="B11" s="6">
        <f>'P&amp;L Summary'!B13</f>
        <v/>
      </c>
      <c r="C11" s="17" t="n"/>
      <c r="D11" s="6">
        <f>IF(C11="","",IF(B11="",0,B11)-C11)</f>
        <v/>
      </c>
      <c r="E11" s="17">
        <f>IF(C11="","NOT CHECKED",IF(ABS(D11)&lt;=1,"OK","REVIEW"))</f>
        <v/>
      </c>
      <c r="F11" s="5" t="inlineStr">
        <is>
          <t>The source statement printed no subtotal for this line.</t>
        </is>
      </c>
    </row>
    <row r="12">
      <c r="A12" s="5" t="inlineStr">
        <is>
          <t>Utilities</t>
        </is>
      </c>
      <c r="B12" s="6">
        <f>'P&amp;L Summary'!B27</f>
        <v/>
      </c>
      <c r="C12" s="6" t="n">
        <v>337165.1</v>
      </c>
      <c r="D12" s="6">
        <f>IF(C12="","",IF(B12="",0,B12)-C12)</f>
        <v/>
      </c>
      <c r="E12" s="17">
        <f>IF(C12="","NOT CHECKED",IF(ABS(D12)&lt;=1,"OK","REVIEW"))</f>
        <v/>
      </c>
      <c r="F12" s="17" t="n"/>
    </row>
    <row r="14">
      <c r="A14" s="2" t="inlineStr">
        <is>
          <t>A difference over one dollar reads REVIEW rather than quietly passing. A subtotal the source never printed reads NOT CHECKED — not OK, which would claim a tie that was never tested.</t>
        </is>
      </c>
    </row>
    <row r="16">
      <c r="A16" s="15" t="inlineStr">
        <is>
          <t>Statement sanity checks</t>
        </is>
      </c>
      <c r="B16" s="15" t="n"/>
      <c r="C16" s="15" t="n"/>
      <c r="D16" s="15" t="n"/>
      <c r="E16" s="15" t="n"/>
      <c r="F16" s="15" t="n"/>
    </row>
    <row r="17">
      <c r="A17" s="4" t="inlineStr">
        <is>
          <t>Guard</t>
        </is>
      </c>
      <c r="B17" s="4" t="inlineStr">
        <is>
          <t>Status</t>
        </is>
      </c>
      <c r="C17" s="4" t="inlineStr">
        <is>
          <t>Lines named</t>
        </is>
      </c>
      <c r="D17" s="4" t="inlineStr">
        <is>
          <t>Detail</t>
        </is>
      </c>
      <c r="E17" s="4" t="inlineStr"/>
      <c r="F17" s="4" t="inlineStr"/>
    </row>
    <row r="18">
      <c r="A18" s="5" t="inlineStr">
        <is>
          <t>Contra-revenue categories net negative</t>
        </is>
      </c>
      <c r="B18" s="5" t="inlineStr">
        <is>
          <t>OK</t>
        </is>
      </c>
      <c r="C18" s="5" t="inlineStr">
        <is>
          <t>—</t>
        </is>
      </c>
      <c r="D18" s="18" t="inlineStr">
        <is>
          <t>Every contra-revenue category (Vacancy, Concessions, Non-Revenue Units, Delinquency) nets negative, as it must.</t>
        </is>
      </c>
      <c r="E18" s="17" t="n"/>
      <c r="F18" s="17" t="n"/>
    </row>
    <row r="19">
      <c r="A19" s="5" t="inlineStr">
        <is>
          <t>Total operating expenses positive</t>
        </is>
      </c>
      <c r="B19" s="5" t="inlineStr">
        <is>
          <t>OK</t>
        </is>
      </c>
      <c r="C19" s="5" t="inlineStr">
        <is>
          <t>—</t>
        </is>
      </c>
      <c r="D19" s="18" t="inlineStr">
        <is>
          <t>Total operating expenses are $2,054,908 — positive, as an expense total must be.</t>
        </is>
      </c>
      <c r="E19" s="17" t="n"/>
      <c r="F19" s="17" t="n"/>
    </row>
    <row r="20">
      <c r="A20" s="5" t="inlineStr">
        <is>
          <t>No recovery lines inside expense buckets</t>
        </is>
      </c>
      <c r="B20" s="5" t="inlineStr">
        <is>
          <t>OK</t>
        </is>
      </c>
      <c r="C20" s="5" t="inlineStr">
        <is>
          <t>—</t>
        </is>
      </c>
      <c r="D20" s="18" t="inlineStr">
        <is>
          <t>No negative line inside an expense category carries a recovery word (rebill, reimburse, recover, recapture).</t>
        </is>
      </c>
      <c r="E20" s="17" t="n"/>
      <c r="F20" s="17" t="n"/>
    </row>
    <row r="21">
      <c r="A21" s="5" t="inlineStr">
        <is>
          <t>No subtotal row counted with its members</t>
        </is>
      </c>
      <c r="B21" s="5" t="inlineStr">
        <is>
          <t>OK</t>
        </is>
      </c>
      <c r="C21" s="5" t="inlineStr">
        <is>
          <t>—</t>
        </is>
      </c>
      <c r="D21" s="18" t="inlineStr">
        <is>
          <t>No categorised row named like a subtotal (|value| ≥ $500) equals the sum of one to three rows within 25 lines of it.</t>
        </is>
      </c>
      <c r="E21" s="17" t="n"/>
      <c r="F21" s="17" t="n"/>
    </row>
    <row r="22">
      <c r="A22" s="2" t="inlineStr">
        <is>
          <t>A REVIEW here is a fact about how the statement is printed, flagged for a reader to resolve; the P&amp;L above is the statement as categorised, unflipped.</t>
        </is>
      </c>
    </row>
    <row r="24">
      <c r="A24" s="15" t="inlineStr">
        <is>
          <t>Across the two documents: statement vs rent roll</t>
        </is>
      </c>
      <c r="B24" s="15" t="n"/>
      <c r="C24" s="15" t="n"/>
      <c r="D24" s="15" t="n"/>
      <c r="E24" s="15" t="n"/>
      <c r="F24" s="15" t="n"/>
    </row>
    <row r="25">
      <c r="A25" s="4" t="inlineStr">
        <is>
          <t>Tie</t>
        </is>
      </c>
      <c r="B25" s="4" t="inlineStr">
        <is>
          <t>Statement</t>
        </is>
      </c>
      <c r="C25" s="4" t="inlineStr">
        <is>
          <t>Rent roll</t>
        </is>
      </c>
      <c r="D25" s="4" t="inlineStr">
        <is>
          <t>Gap</t>
        </is>
      </c>
      <c r="E25" s="4" t="inlineStr">
        <is>
          <t>Status</t>
        </is>
      </c>
      <c r="F25" s="4" t="inlineStr">
        <is>
          <t>Basis / why not</t>
        </is>
      </c>
    </row>
    <row r="26">
      <c r="A26" s="5" t="inlineStr">
        <is>
          <t>Gross Potential Rent vs the roll's market rent x 12</t>
        </is>
      </c>
      <c r="B26" s="6" t="n">
        <v>5827603.6</v>
      </c>
      <c r="C26" s="6" t="n">
        <v>5651856</v>
      </c>
      <c r="D26" s="19" t="n">
        <v>0.0310955551592255</v>
      </c>
      <c r="E26" s="5" t="inlineStr">
        <is>
          <t>OK</t>
        </is>
      </c>
      <c r="F26" s="5" t="inlineStr">
        <is>
          <t>statement GPR, twelve months; roll market rent, every unit, x 12</t>
        </is>
      </c>
    </row>
    <row r="27">
      <c r="A27" s="5" t="inlineStr">
        <is>
          <t>Total Revenue vs the roll's in-place rent x 12</t>
        </is>
      </c>
      <c r="B27" s="6" t="n">
        <v>6166659.01</v>
      </c>
      <c r="C27" s="6" t="n">
        <v>5472456</v>
      </c>
      <c r="D27" s="19" t="n">
        <v>0.1268540139929859</v>
      </c>
      <c r="E27" s="5" t="inlineStr">
        <is>
          <t>REVIEW</t>
        </is>
      </c>
      <c r="F27" s="5" t="inlineStr">
        <is>
          <t>statement total revenue; roll in-place rent, occupied units, x 12</t>
        </is>
      </c>
    </row>
    <row r="28">
      <c r="A28" s="2" t="inlineStr">
        <is>
          <t>Figures, not formulas — the roll is another workbook. A gap inside 10% reads OK; wider reads REVIEW; a side that is not there reads NOT CHECKED with the reason.</t>
        </is>
      </c>
    </row>
    <row r="30">
      <c r="A30" s="15" t="inlineStr">
        <is>
          <t>Reconciliation</t>
        </is>
      </c>
      <c r="B30" s="15" t="n"/>
      <c r="C30" s="15" t="n"/>
      <c r="D30" s="15" t="n"/>
      <c r="E30" s="15" t="n"/>
      <c r="F30" s="15" t="n"/>
    </row>
    <row r="31">
      <c r="A31" s="20" t="inlineStr">
        <is>
          <t>Verdict</t>
        </is>
      </c>
      <c r="B31" s="20" t="inlineStr">
        <is>
          <t>PASS</t>
        </is>
      </c>
      <c r="C31" s="20" t="inlineStr">
        <is>
          <t>Units off by</t>
        </is>
      </c>
      <c r="D31" s="8" t="n">
        <v>0</v>
      </c>
      <c r="E31" s="20" t="inlineStr">
        <is>
          <t>Market rent off by</t>
        </is>
      </c>
      <c r="F31" s="8" t="n">
        <v>0</v>
      </c>
    </row>
    <row r="32">
      <c r="A32" s="2" t="inlineStr">
        <is>
          <t>Unit count (tolerance 0) and the export's stated market-rent total (tolerance $1), plus every duplicate row retaining the in-place lease and no rent-readback mismatch. FAIL on any; NOT CHECKED when the export states no count or no total to tie to; PASS only when everything ran and tied.</t>
        </is>
      </c>
    </row>
    <row r="34">
      <c r="A34" s="15" t="inlineStr">
        <is>
          <t>Rent-roll tie-outs</t>
        </is>
      </c>
      <c r="B34" s="15" t="n"/>
      <c r="C34" s="15" t="n"/>
      <c r="D34" s="15" t="n"/>
      <c r="E34" s="15" t="n"/>
      <c r="F34" s="15" t="n"/>
    </row>
    <row r="35">
      <c r="A35" s="4" t="inlineStr">
        <is>
          <t>Check</t>
        </is>
      </c>
      <c r="B35" s="4" t="inlineStr">
        <is>
          <t>Our calc</t>
        </is>
      </c>
      <c r="C35" s="4" t="inlineStr">
        <is>
          <t>Source</t>
        </is>
      </c>
      <c r="D35" s="4" t="inlineStr">
        <is>
          <t>Difference</t>
        </is>
      </c>
      <c r="E35" s="4" t="inlineStr">
        <is>
          <t>Status</t>
        </is>
      </c>
      <c r="F35" s="4" t="inlineStr">
        <is>
          <t>Note</t>
        </is>
      </c>
    </row>
    <row r="36">
      <c r="A36" s="5" t="inlineStr">
        <is>
          <t>Total units</t>
        </is>
      </c>
      <c r="B36" s="6" t="n">
        <v>334</v>
      </c>
      <c r="C36" s="6" t="n">
        <v>334</v>
      </c>
      <c r="D36" s="6" t="n">
        <v>0</v>
      </c>
      <c r="E36" s="5" t="inlineStr">
        <is>
          <t>OK</t>
        </is>
      </c>
      <c r="F36" s="18" t="inlineStr">
        <is>
          <t>Unit count after de-duplicating rows for units listed twice mid-turnover.</t>
        </is>
      </c>
    </row>
    <row r="37">
      <c r="A37" s="5" t="inlineStr">
        <is>
          <t>Total square feet</t>
        </is>
      </c>
      <c r="B37" s="6" t="n">
        <v>285882</v>
      </c>
      <c r="C37" s="6" t="n">
        <v>285882</v>
      </c>
      <c r="D37" s="6" t="n">
        <v>0</v>
      </c>
      <c r="E37" s="5" t="inlineStr">
        <is>
          <t>OK</t>
        </is>
      </c>
      <c r="F37" s="18" t="inlineStr">
        <is>
          <t>This project's own addition — the operator's rent-roll skill has no square-footage tie-out. It earns its place because square footage is what the de-duplication is checked against: dropping the wrong duplicate row changes the total.</t>
        </is>
      </c>
    </row>
    <row r="38">
      <c r="A38" s="5" t="inlineStr">
        <is>
          <t>Occupied units (physical)</t>
        </is>
      </c>
      <c r="B38" s="6" t="n">
        <v>313</v>
      </c>
      <c r="C38" s="6" t="n">
        <v>313</v>
      </c>
      <c r="D38" s="6" t="n">
        <v>0</v>
      </c>
      <c r="E38" s="5" t="inlineStr">
        <is>
          <t>OK</t>
        </is>
      </c>
      <c r="F38" s="18" t="inlineStr">
        <is>
          <t>Against the source's own status buckets: Occupied + Notice Available + Notice Rented. A resident on notice has not moved out, so the source's 'Occupied' bucket alone is a LEASING status, not physical occupancy.</t>
        </is>
      </c>
    </row>
    <row r="39">
      <c r="A39" s="5" t="inlineStr">
        <is>
          <t>Occupancy</t>
        </is>
      </c>
      <c r="B39" s="19" t="n">
        <v>0.937125748502994</v>
      </c>
      <c r="C39" s="19" t="n">
        <v>0.937125748502994</v>
      </c>
      <c r="D39" s="19" t="n">
        <v>0</v>
      </c>
      <c r="E39" s="5" t="inlineStr">
        <is>
          <t>OK</t>
        </is>
      </c>
      <c r="F39" s="18" t="inlineStr">
        <is>
          <t>PHYSICAL occupancy: 313 of 334 units. Residents on notice count as occupied; down, model and employee units do not. Economic occupancy is a different number and is not this one.</t>
        </is>
      </c>
    </row>
    <row r="40">
      <c r="A40" s="5" t="inlineStr">
        <is>
          <t>Market rent (monthly total)</t>
        </is>
      </c>
      <c r="B40" s="6" t="n">
        <v>470988</v>
      </c>
      <c r="C40" s="6" t="n">
        <v>470988</v>
      </c>
      <c r="D40" s="6" t="n">
        <v>0</v>
      </c>
      <c r="E40" s="5" t="inlineStr">
        <is>
          <t>OK</t>
        </is>
      </c>
      <c r="F40" s="18" t="inlineStr">
        <is>
          <t>Validates row COMPLETENESS — 334 units counted once each, none dropped or double-counted. It does NOT validate which row was kept on a duplicate: all 6 readable turnover pair(s) carry the same market rent on both rows, so this total is identical under either de-duplication rule while in-place rent is not. The row CHOICE is checked separately below.</t>
        </is>
      </c>
    </row>
    <row r="41">
      <c r="A41" s="5" t="inlineStr">
        <is>
          <t>In-place rent (monthly total)</t>
        </is>
      </c>
      <c r="B41" s="6" t="n">
        <v>457414</v>
      </c>
      <c r="C41" s="6" t="n">
        <v>488975</v>
      </c>
      <c r="D41" s="6" t="n">
        <v>-31561</v>
      </c>
      <c r="E41" s="5" t="inlineStr">
        <is>
          <t>INFO</t>
        </is>
      </c>
      <c r="F41" s="18" t="inlineStr">
        <is>
          <t>Shown for the reader, not scored: the export's current-rent total is its per-status summary, which carries a rent on model, unrentable and vacant units; in-place rent is occupied units only. The gate's rent half is the market-rent total above, which the export states on the same per-unit basis.</t>
        </is>
      </c>
    </row>
    <row r="42">
      <c r="A42" s="5" t="inlineStr">
        <is>
          <t>Duplicate rows: kept the in-place lease</t>
        </is>
      </c>
      <c r="B42" s="6" t="n">
        <v>6</v>
      </c>
      <c r="C42" s="6" t="n">
        <v>6</v>
      </c>
      <c r="D42" s="6" t="n">
        <v>0</v>
      </c>
      <c r="E42" s="5" t="inlineStr">
        <is>
          <t>OK</t>
        </is>
      </c>
      <c r="F42" s="18" t="inlineStr">
        <is>
          <t>6 unit(s) listed twice; every one where an in-place row was available retained it (1 had none — 2107, where the alternative row carries no status and no rent, so keeping the other is correct). Keeping the other row instead would move in-place rent by $4,823/mo ($57,876/yr) — which the market-rent tie-out above cannot see.</t>
        </is>
      </c>
    </row>
    <row r="43">
      <c r="A43" s="5" t="inlineStr">
        <is>
          <t>Occupied units</t>
        </is>
      </c>
      <c r="B43" s="6" t="n">
        <v>313</v>
      </c>
      <c r="C43" s="17" t="n"/>
      <c r="D43" s="17" t="n"/>
      <c r="E43" s="5" t="inlineStr">
        <is>
          <t>INFO</t>
        </is>
      </c>
      <c r="F43" s="18" t="inlineStr">
        <is>
          <t>The numerator above, stated separately so the ratio can be re-derived.</t>
        </is>
      </c>
    </row>
    <row r="45">
      <c r="A45" s="7" t="inlineStr">
        <is>
          <t>6/6 tie-outs OK</t>
        </is>
      </c>
    </row>
    <row r="46">
      <c r="A46" s="2" t="inlineStr">
        <is>
          <t>A total the source export never printed reads NOT CHECKED and stays in the denominator above — excluding it would let a check that could not run flatter the ratio. Occupancy here is PHYSICAL: 313/334 units, physical. Down, model and employee units count as vacant.</t>
        </is>
      </c>
    </row>
    <row r="48">
      <c r="A48" s="15" t="inlineStr">
        <is>
          <t>Duplicate rows — 6 unit(s) listed twice</t>
        </is>
      </c>
      <c r="B48" s="15" t="n"/>
      <c r="C48" s="15" t="n"/>
      <c r="D48" s="15" t="n"/>
      <c r="E48" s="15" t="n"/>
      <c r="F48" s="15" t="n"/>
    </row>
    <row r="49">
      <c r="A49" s="4" t="inlineStr">
        <is>
          <t>Unit</t>
        </is>
      </c>
      <c r="B49" s="4" t="inlineStr">
        <is>
          <t>Kept row</t>
        </is>
      </c>
      <c r="C49" s="4" t="inlineStr">
        <is>
          <t>Kept status</t>
        </is>
      </c>
      <c r="D49" s="4" t="inlineStr">
        <is>
          <t>Kept rent</t>
        </is>
      </c>
      <c r="E49" s="4" t="inlineStr">
        <is>
          <t>Rows not counted</t>
        </is>
      </c>
      <c r="F49" s="4" t="inlineStr">
        <is>
          <t>Why</t>
        </is>
      </c>
    </row>
    <row r="50">
      <c r="A50" s="5" t="inlineStr">
        <is>
          <t>1060</t>
        </is>
      </c>
      <c r="B50" s="6" t="n">
        <v>64</v>
      </c>
      <c r="C50" s="5" t="inlineStr">
        <is>
          <t>Current</t>
        </is>
      </c>
      <c r="D50" s="6" t="n">
        <v>1218</v>
      </c>
      <c r="E50" s="5" t="inlineStr">
        <is>
          <t>row 63: New, $0</t>
        </is>
      </c>
      <c r="F50" s="18" t="inlineStr">
        <is>
          <t>Kept the row whose lease status is the in-place one ('Current'); the other row is the incoming lease.</t>
        </is>
      </c>
    </row>
    <row r="51">
      <c r="A51" s="5" t="inlineStr">
        <is>
          <t>1077</t>
        </is>
      </c>
      <c r="B51" s="6" t="n">
        <v>82</v>
      </c>
      <c r="C51" s="5" t="inlineStr">
        <is>
          <t>Current</t>
        </is>
      </c>
      <c r="D51" s="6" t="n">
        <v>2397</v>
      </c>
      <c r="E51" s="5" t="inlineStr">
        <is>
          <t>row 81: New, $0</t>
        </is>
      </c>
      <c r="F51" s="18" t="inlineStr">
        <is>
          <t>Kept the row whose lease status is the in-place one ('Current'); the other row is the incoming lease.</t>
        </is>
      </c>
    </row>
    <row r="52">
      <c r="A52" s="5" t="inlineStr">
        <is>
          <t>1104</t>
        </is>
      </c>
      <c r="B52" s="6" t="n">
        <v>110</v>
      </c>
      <c r="C52" s="5" t="inlineStr">
        <is>
          <t>Current</t>
        </is>
      </c>
      <c r="D52" s="6" t="n">
        <v>2067</v>
      </c>
      <c r="E52" s="5" t="inlineStr">
        <is>
          <t>row 109: New, $1,606</t>
        </is>
      </c>
      <c r="F52" s="18" t="inlineStr">
        <is>
          <t>Kept the row whose lease status is the in-place one ('Current'); the other row is the incoming lease.</t>
        </is>
      </c>
    </row>
    <row r="53">
      <c r="A53" s="5" t="inlineStr">
        <is>
          <t>1146</t>
        </is>
      </c>
      <c r="B53" s="6" t="n">
        <v>153</v>
      </c>
      <c r="C53" s="5" t="inlineStr">
        <is>
          <t>Current</t>
        </is>
      </c>
      <c r="D53" s="6" t="n">
        <v>1555</v>
      </c>
      <c r="E53" s="5" t="inlineStr">
        <is>
          <t>row 152: New, $1,255</t>
        </is>
      </c>
      <c r="F53" s="18" t="inlineStr">
        <is>
          <t>Kept the row whose lease status is the in-place one ('Current'); the other row is the incoming lease.</t>
        </is>
      </c>
    </row>
    <row r="54">
      <c r="A54" s="5" t="inlineStr">
        <is>
          <t>2021</t>
        </is>
      </c>
      <c r="B54" s="6" t="n">
        <v>197</v>
      </c>
      <c r="C54" s="5" t="inlineStr">
        <is>
          <t>Current</t>
        </is>
      </c>
      <c r="D54" s="6" t="n">
        <v>1823</v>
      </c>
      <c r="E54" s="5" t="inlineStr">
        <is>
          <t>row 196: New, $1,376</t>
        </is>
      </c>
      <c r="F54" s="18" t="inlineStr">
        <is>
          <t>Kept the row whose lease status is the in-place one ('Current'); the other row is the incoming lease.</t>
        </is>
      </c>
    </row>
    <row r="55">
      <c r="A55" s="5" t="inlineStr">
        <is>
          <t>2107</t>
        </is>
      </c>
      <c r="B55" s="6" t="n">
        <v>283</v>
      </c>
      <c r="C55" s="5" t="inlineStr">
        <is>
          <t>New</t>
        </is>
      </c>
      <c r="D55" s="6" t="n">
        <v>1376</v>
      </c>
      <c r="E55" s="5" t="inlineStr">
        <is>
          <t>row 284: no status, $0</t>
        </is>
      </c>
      <c r="F55" s="18" t="inlineStr">
        <is>
          <t>No row carries the in-place status ('Current'); kept the row with a stated rent and a status, which is the lease in place on the as-of date.</t>
        </is>
      </c>
    </row>
    <row r="57">
      <c r="A57" s="15" t="inlineStr">
        <is>
          <t>Rent readback — 10 units, sampled reproducibly</t>
        </is>
      </c>
      <c r="B57" s="15" t="n"/>
      <c r="C57" s="15" t="n"/>
      <c r="D57" s="15" t="n"/>
      <c r="E57" s="15" t="n"/>
      <c r="F57" s="15" t="n"/>
    </row>
    <row r="58">
      <c r="A58" s="4" t="inlineStr">
        <is>
          <t>Unit</t>
        </is>
      </c>
      <c r="B58" s="4" t="inlineStr">
        <is>
          <t>Plan</t>
        </is>
      </c>
      <c r="C58" s="4" t="inlineStr">
        <is>
          <t>Our in-place rent</t>
        </is>
      </c>
      <c r="D58" s="4" t="inlineStr">
        <is>
          <t>Source cell value</t>
        </is>
      </c>
      <c r="E58" s="4" t="inlineStr">
        <is>
          <t>Source locator</t>
        </is>
      </c>
      <c r="F58" s="4" t="inlineStr">
        <is>
          <t>Status</t>
        </is>
      </c>
    </row>
    <row r="59">
      <c r="A59" s="5" t="inlineStr">
        <is>
          <t>1022</t>
        </is>
      </c>
      <c r="B59" s="5" t="inlineStr">
        <is>
          <t>2X1R</t>
        </is>
      </c>
      <c r="C59" s="6" t="n">
        <v>1388</v>
      </c>
      <c r="D59" s="6" t="n">
        <v>1388</v>
      </c>
      <c r="E59" s="5" t="inlineStr">
        <is>
          <t>HG_RMOROLLE!N25</t>
        </is>
      </c>
      <c r="F59" s="5" t="inlineStr">
        <is>
          <t>OK</t>
        </is>
      </c>
    </row>
    <row r="60">
      <c r="A60" s="5" t="inlineStr">
        <is>
          <t>1027</t>
        </is>
      </c>
      <c r="B60" s="5" t="inlineStr">
        <is>
          <t>2X2R</t>
        </is>
      </c>
      <c r="C60" s="6" t="n">
        <v>1307</v>
      </c>
      <c r="D60" s="6" t="n">
        <v>1307</v>
      </c>
      <c r="E60" s="5" t="inlineStr">
        <is>
          <t>HG_RMOROLLE!N30</t>
        </is>
      </c>
      <c r="F60" s="5" t="inlineStr">
        <is>
          <t>OK</t>
        </is>
      </c>
    </row>
    <row r="61">
      <c r="A61" s="5" t="inlineStr">
        <is>
          <t>1030</t>
        </is>
      </c>
      <c r="B61" s="5" t="inlineStr">
        <is>
          <t>1X1R</t>
        </is>
      </c>
      <c r="C61" s="6" t="n">
        <v>1653</v>
      </c>
      <c r="D61" s="6" t="n">
        <v>1653</v>
      </c>
      <c r="E61" s="5" t="inlineStr">
        <is>
          <t>HG_RMOROLLE!N33</t>
        </is>
      </c>
      <c r="F61" s="5" t="inlineStr">
        <is>
          <t>OK</t>
        </is>
      </c>
    </row>
    <row r="62">
      <c r="A62" s="5" t="inlineStr">
        <is>
          <t>1041</t>
        </is>
      </c>
      <c r="B62" s="5" t="inlineStr">
        <is>
          <t>1X1</t>
        </is>
      </c>
      <c r="C62" s="6" t="n">
        <v>1224</v>
      </c>
      <c r="D62" s="6" t="n">
        <v>1224</v>
      </c>
      <c r="E62" s="5" t="inlineStr">
        <is>
          <t>HG_RMOROLLE!N44</t>
        </is>
      </c>
      <c r="F62" s="5" t="inlineStr">
        <is>
          <t>OK</t>
        </is>
      </c>
    </row>
    <row r="63">
      <c r="A63" s="5" t="inlineStr">
        <is>
          <t>1079</t>
        </is>
      </c>
      <c r="B63" s="5" t="inlineStr">
        <is>
          <t>3X2AR</t>
        </is>
      </c>
      <c r="C63" s="6" t="n">
        <v>1998</v>
      </c>
      <c r="D63" s="6" t="n">
        <v>1998</v>
      </c>
      <c r="E63" s="5" t="inlineStr">
        <is>
          <t>HG_RMOROLLE!N84</t>
        </is>
      </c>
      <c r="F63" s="5" t="inlineStr">
        <is>
          <t>OK</t>
        </is>
      </c>
    </row>
    <row r="64">
      <c r="A64" s="5" t="inlineStr">
        <is>
          <t>1100</t>
        </is>
      </c>
      <c r="B64" s="5" t="inlineStr">
        <is>
          <t>2X2R</t>
        </is>
      </c>
      <c r="C64" s="6" t="n">
        <v>1470</v>
      </c>
      <c r="D64" s="6" t="n">
        <v>1470</v>
      </c>
      <c r="E64" s="5" t="inlineStr">
        <is>
          <t>HG_RMOROLLE!N105</t>
        </is>
      </c>
      <c r="F64" s="5" t="inlineStr">
        <is>
          <t>OK</t>
        </is>
      </c>
    </row>
    <row r="65">
      <c r="A65" s="5" t="inlineStr">
        <is>
          <t>1144</t>
        </is>
      </c>
      <c r="B65" s="5" t="inlineStr">
        <is>
          <t>1X1R</t>
        </is>
      </c>
      <c r="C65" s="6" t="n">
        <v>1351</v>
      </c>
      <c r="D65" s="6" t="n">
        <v>1351</v>
      </c>
      <c r="E65" s="5" t="inlineStr">
        <is>
          <t>HG_RMOROLLE!N150</t>
        </is>
      </c>
      <c r="F65" s="5" t="inlineStr">
        <is>
          <t>OK</t>
        </is>
      </c>
    </row>
    <row r="66">
      <c r="A66" s="5" t="inlineStr">
        <is>
          <t>1158</t>
        </is>
      </c>
      <c r="B66" s="5" t="inlineStr">
        <is>
          <t>1X1R</t>
        </is>
      </c>
      <c r="C66" s="6" t="n">
        <v>1181</v>
      </c>
      <c r="D66" s="6" t="n">
        <v>1181</v>
      </c>
      <c r="E66" s="5" t="inlineStr">
        <is>
          <t>HG_RMOROLLE!N165</t>
        </is>
      </c>
      <c r="F66" s="5" t="inlineStr">
        <is>
          <t>OK</t>
        </is>
      </c>
    </row>
    <row r="67">
      <c r="A67" s="5" t="inlineStr">
        <is>
          <t>1167</t>
        </is>
      </c>
      <c r="B67" s="5" t="inlineStr">
        <is>
          <t>2X2</t>
        </is>
      </c>
      <c r="C67" s="6" t="n">
        <v>1748</v>
      </c>
      <c r="D67" s="6" t="n">
        <v>1748</v>
      </c>
      <c r="E67" s="5" t="inlineStr">
        <is>
          <t>HG_RMOROLLE!N174</t>
        </is>
      </c>
      <c r="F67" s="5" t="inlineStr">
        <is>
          <t>OK</t>
        </is>
      </c>
    </row>
    <row r="68">
      <c r="A68" s="5" t="inlineStr">
        <is>
          <t>2013</t>
        </is>
      </c>
      <c r="B68" s="5" t="inlineStr">
        <is>
          <t>2X2</t>
        </is>
      </c>
      <c r="C68" s="6" t="n">
        <v>1496</v>
      </c>
      <c r="D68" s="6" t="n">
        <v>1496</v>
      </c>
      <c r="E68" s="5" t="inlineStr">
        <is>
          <t>HG_RMOROLLE!N188</t>
        </is>
      </c>
      <c r="F68" s="5" t="inlineStr">
        <is>
          <t>OK</t>
        </is>
      </c>
    </row>
    <row r="70">
      <c r="A70" s="7" t="inlineStr">
        <is>
          <t>10 of 10 match within $0.50. Sample seeded from the roll's as-of date (2026-08-31|334), so the same roll always checks the same units and a reviewer re-running this sees these rows.</t>
        </is>
      </c>
    </row>
    <row r="71" ht="34" customHeight="1">
      <c r="A71" s="21" t="inlineStr">
        <is>
          <t>Both sides of the readback read the same rent column, so it validates TRANSCRIPTION — that the number was carried across correctly — and cannot detect the wrong column having been chosen in the first place. The column choice is evidenced in the audit trail instead.</t>
        </is>
      </c>
    </row>
    <row r="73">
      <c r="A73" s="15" t="inlineStr">
        <is>
          <t>Pricing and cap rate (illustrative)</t>
        </is>
      </c>
      <c r="B73" s="15" t="n"/>
      <c r="C73" s="15" t="n"/>
      <c r="D73" s="15" t="n"/>
      <c r="E73" s="15" t="n"/>
      <c r="F73" s="15" t="n"/>
    </row>
    <row r="74">
      <c r="A74" s="5" t="inlineStr">
        <is>
          <t>Price per unit</t>
        </is>
      </c>
      <c r="B74" s="6" t="n">
        <v>215000</v>
      </c>
      <c r="C74" s="21" t="inlineStr">
        <is>
          <t>Every price and cap rate below is illustrative. The per-unit price is a round number chosen for the sample inside the band a real per-unit sale price occupies; it is not a quote, an offer, or a broker's guidance.</t>
        </is>
      </c>
    </row>
    <row r="75">
      <c r="A75" s="5" t="inlineStr">
        <is>
          <t>Unit count</t>
        </is>
      </c>
      <c r="B75" s="6" t="n">
        <v>334</v>
      </c>
    </row>
    <row r="76">
      <c r="A76" s="5" t="inlineStr">
        <is>
          <t>Total purchase price</t>
        </is>
      </c>
      <c r="B76" s="6">
        <f>B74*B75</f>
        <v/>
      </c>
    </row>
    <row r="78">
      <c r="A78" s="5" t="inlineStr">
        <is>
          <t>T-12 revenue</t>
        </is>
      </c>
      <c r="B78" s="6">
        <f>'P&amp;L Summary'!B16</f>
        <v/>
      </c>
    </row>
    <row r="79">
      <c r="A79" s="5" t="inlineStr">
        <is>
          <t>T-12 operating expenses</t>
        </is>
      </c>
      <c r="B79" s="6">
        <f>'P&amp;L Summary'!B29</f>
        <v/>
      </c>
    </row>
    <row r="80">
      <c r="A80" s="5" t="inlineStr">
        <is>
          <t>T-12 net operating income</t>
        </is>
      </c>
      <c r="B80" s="6">
        <f>'P&amp;L Summary'!B30</f>
        <v/>
      </c>
    </row>
    <row r="81">
      <c r="A81" s="5" t="inlineStr">
        <is>
          <t>T-12 cap rate (illustrative)</t>
        </is>
      </c>
      <c r="B81" s="22">
        <f>IFERROR(B80/B76,"")</f>
        <v/>
      </c>
    </row>
    <row r="83">
      <c r="A83" s="5" t="inlineStr">
        <is>
          <t>T-3 annualized revenue</t>
        </is>
      </c>
      <c r="B83" s="6">
        <f>'P&amp;L Summary'!C16</f>
        <v/>
      </c>
    </row>
    <row r="84">
      <c r="A84" s="5" t="inlineStr">
        <is>
          <t>T-3 annualized operating expenses</t>
        </is>
      </c>
      <c r="B84" s="6">
        <f>'P&amp;L Summary'!C29</f>
        <v/>
      </c>
    </row>
    <row r="85">
      <c r="A85" s="5" t="inlineStr">
        <is>
          <t>T-3 annualized net operating income</t>
        </is>
      </c>
      <c r="B85" s="6">
        <f>'P&amp;L Summary'!C30</f>
        <v/>
      </c>
    </row>
    <row r="86">
      <c r="A86" s="5" t="inlineStr">
        <is>
          <t>T-3 annualized cap rate (illustrative)</t>
        </is>
      </c>
      <c r="B86" s="22">
        <f>IFERROR(B85/B76,"")</f>
        <v/>
      </c>
    </row>
    <row r="88">
      <c r="A88" s="15" t="inlineStr">
        <is>
          <t>Revenue trend</t>
        </is>
      </c>
      <c r="B88" s="15" t="n"/>
      <c r="C88" s="15" t="n"/>
      <c r="D88" s="15" t="n"/>
      <c r="E88" s="15" t="n"/>
      <c r="F88" s="15" t="n"/>
    </row>
    <row r="89">
      <c r="A89" s="5" t="inlineStr">
        <is>
          <t>T-12 revenue</t>
        </is>
      </c>
      <c r="B89" s="6">
        <f>'P&amp;L Summary'!B16</f>
        <v/>
      </c>
    </row>
    <row r="90">
      <c r="A90" s="5" t="inlineStr">
        <is>
          <t>T-6 revenue (annualized)</t>
        </is>
      </c>
      <c r="B90" s="6">
        <f>SUM('T-12 Data'!I137:N137)*2</f>
        <v/>
      </c>
      <c r="C90" s="21" t="inlineStr">
        <is>
          <t>Trailing six months times two, off the T-12 Data tab's computed revenue row.</t>
        </is>
      </c>
    </row>
    <row r="91">
      <c r="A91" s="5" t="inlineStr">
        <is>
          <t>T-3 revenue (annualized)</t>
        </is>
      </c>
      <c r="B91" s="6">
        <f>'P&amp;L Summary'!C16</f>
        <v/>
      </c>
    </row>
    <row r="92">
      <c r="A92" s="5" t="inlineStr">
        <is>
          <t>T-3 versus T-12</t>
        </is>
      </c>
      <c r="B92" s="19">
        <f>IFERROR(B91/B78-1,"")</f>
        <v/>
      </c>
      <c r="C92" s="21" t="inlineStr">
        <is>
          <t>Positive means the trailing three months are running ahead of the year.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34" customWidth="1" min="3" max="3"/>
    <col width="26" customWidth="1" min="4" max="4"/>
    <col width="11" customWidth="1" min="5" max="5"/>
    <col width="34" customWidth="1" min="6" max="6"/>
    <col width="62" customWidth="1" min="7" max="7"/>
  </cols>
  <sheetData>
    <row r="1">
      <c r="A1" s="1" t="inlineStr">
        <is>
          <t>Audit trail</t>
        </is>
      </c>
    </row>
    <row r="2">
      <c r="A2" s="2" t="inlineStr">
        <is>
          <t>Sample Mesa Apt — as of 2026-08-31</t>
        </is>
      </c>
    </row>
    <row r="3">
      <c r="A3" s="2" t="inlineStr">
        <is>
          <t>T-12 data, the P&amp;L rollup and pricing. Every value below names the document it came from and where in it. A derived value names the values it was built from — one that could not would not have passed validation.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7" t="inlineStr">
        <is>
          <t>Stamped values in this workbook</t>
        </is>
      </c>
      <c r="B5" s="10" t="n">
        <v>5</v>
      </c>
    </row>
    <row r="6">
      <c r="A6" s="7" t="inlineStr">
        <is>
          <t>Coverage of the required set</t>
        </is>
      </c>
      <c r="B6" t="inlineStr">
        <is>
          <t>52/52 (100%)</t>
        </is>
      </c>
    </row>
    <row r="8">
      <c r="A8" s="4" t="inlineStr">
        <is>
          <t>Value</t>
        </is>
      </c>
      <c r="B8" s="4" t="inlineStr">
        <is>
          <t>Value as published</t>
        </is>
      </c>
      <c r="C8" s="4" t="inlineStr">
        <is>
          <t>Source document</t>
        </is>
      </c>
      <c r="D8" s="4" t="inlineStr">
        <is>
          <t>Where in it</t>
        </is>
      </c>
      <c r="E8" s="4" t="inlineStr">
        <is>
          <t>How</t>
        </is>
      </c>
      <c r="F8" s="4" t="inlineStr">
        <is>
          <t>Built from</t>
        </is>
      </c>
      <c r="G8" s="4" t="inlineStr">
        <is>
          <t>Supporting quote / note</t>
        </is>
      </c>
    </row>
    <row r="9">
      <c r="A9" s="23" t="inlineStr">
        <is>
          <t>pricing.price_per_unit</t>
        </is>
      </c>
      <c r="B9" s="5" t="inlineStr">
        <is>
          <t>215,000</t>
        </is>
      </c>
      <c r="C9" s="5" t="inlineStr">
        <is>
          <t>Illustrative price</t>
        </is>
      </c>
      <c r="D9" s="5" t="inlineStr">
        <is>
          <t>—</t>
        </is>
      </c>
      <c r="E9" s="5" t="inlineStr">
        <is>
          <t>read</t>
        </is>
      </c>
      <c r="F9" s="17" t="n"/>
      <c r="G9" s="18" t="inlineStr">
        <is>
          <t>Per-unit price chosen for the sample, inside the sale-price band; every cap rate and pricing ladder is computed from it.</t>
        </is>
      </c>
    </row>
    <row r="10">
      <c r="A10" s="23" t="inlineStr">
        <is>
          <t>pricing.unit_count</t>
        </is>
      </c>
      <c r="B10" s="5" t="inlineStr">
        <is>
          <t>334</t>
        </is>
      </c>
      <c r="C10" s="5" t="inlineStr">
        <is>
          <t>Sample Property RR 8.4.26.xlsx</t>
        </is>
      </c>
      <c r="D10" s="5" t="inlineStr">
        <is>
          <t>—</t>
        </is>
      </c>
      <c r="E10" s="5" t="inlineStr">
        <is>
          <t>derived</t>
        </is>
      </c>
      <c r="F10" s="5" t="inlineStr">
        <is>
          <t>summary.unit_count</t>
        </is>
      </c>
      <c r="G10" s="18" t="inlineStr">
        <is>
          <t>The same count the summary carries, counted from the rows of the uploaded rent roll.</t>
        </is>
      </c>
    </row>
    <row r="11">
      <c r="A11" s="23" t="inlineStr">
        <is>
          <t>t12.month_labels</t>
        </is>
      </c>
      <c r="B11" s="5" t="inlineStr">
        <is>
          <t>12 entries</t>
        </is>
      </c>
      <c r="C11" s="5" t="inlineStr">
        <is>
          <t>Sample Property T-12 June 26.xlsx</t>
        </is>
      </c>
      <c r="D11" s="5" t="inlineStr">
        <is>
          <t>statement</t>
        </is>
      </c>
      <c r="E11" s="5" t="inlineStr">
        <is>
          <t>read</t>
        </is>
      </c>
      <c r="F11" s="17" t="n"/>
      <c r="G11" s="18" t="inlineStr">
        <is>
          <t>Read from the uploaded statement.</t>
        </is>
      </c>
    </row>
    <row r="12">
      <c r="A12" s="23" t="inlineStr">
        <is>
          <t>t12.source_subtotals</t>
        </is>
      </c>
      <c r="B12" s="5" t="inlineStr">
        <is>
          <t>4 keys</t>
        </is>
      </c>
      <c r="C12" s="5" t="inlineStr">
        <is>
          <t>Sample Property T-12 June 26.xlsx</t>
        </is>
      </c>
      <c r="D12" s="5" t="inlineStr">
        <is>
          <t>header block</t>
        </is>
      </c>
      <c r="E12" s="5" t="inlineStr">
        <is>
          <t>read</t>
        </is>
      </c>
      <c r="F12" s="17" t="n"/>
      <c r="G12" s="24" t="n"/>
    </row>
    <row r="13">
      <c r="A13" s="23" t="inlineStr">
        <is>
          <t>t12.units</t>
        </is>
      </c>
      <c r="B13" s="5" t="inlineStr">
        <is>
          <t>334</t>
        </is>
      </c>
      <c r="C13" s="5" t="inlineStr">
        <is>
          <t>Sample Property T-12 June 26.xlsx</t>
        </is>
      </c>
      <c r="D13" s="5" t="inlineStr">
        <is>
          <t>statement</t>
        </is>
      </c>
      <c r="E13" s="5" t="inlineStr">
        <is>
          <t>read</t>
        </is>
      </c>
      <c r="F13" s="17" t="n"/>
      <c r="G13" s="18" t="inlineStr">
        <is>
          <t>Read from the uploaded statement.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 Underwriting Pipeline</dc:creator>
  <dcterms:created xsi:type="dcterms:W3CDTF">2026-09-14T00:00:00Z</dcterms:created>
  <dcterms:modified xsi:type="dcterms:W3CDTF">2026-09-14T00:00:00Z</dcterms:modified>
  <cp:lastModifiedBy>AI Underwriting Pipeline</cp:lastModifiedBy>
</cp:coreProperties>
</file>