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drawings/drawing1.xml" ContentType="application/vnd.openxmlformats-officedocument.drawing+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eal summary" sheetId="1" state="visible" r:id="rId1"/>
    <sheet name="Demand" sheetId="2" state="visible" r:id="rId2"/>
    <sheet name="Rent comps" sheetId="3" state="visible" r:id="rId3"/>
    <sheet name="Property tax" sheetId="4" state="visible" r:id="rId4"/>
    <sheet name="Supply" sheetId="5" state="visible" r:id="rId5"/>
    <sheet name="T-12 Raw data" sheetId="6" state="visible" r:id="rId6"/>
    <sheet name="T-12 Analysis" sheetId="7" state="visible" r:id="rId7"/>
    <sheet name="T-12 Audit trail" sheetId="8" state="visible" r:id="rId8"/>
    <sheet name="RR Raw data" sheetId="9" state="visible" r:id="rId9"/>
    <sheet name="RR Analysis" sheetId="10" state="visible" r:id="rId10"/>
    <sheet name="RR Audit trail" sheetId="11" state="visible" r:id="rId11"/>
    <sheet name="Model-ready outputs" sheetId="12" state="visible" r:id="rId12"/>
    <sheet name="Audit trail" sheetId="13" state="visible" r:id="rId13"/>
  </sheets>
  <definedNames/>
  <calcPr calcId="124519" fullCalcOnLoad="1"/>
</workbook>
</file>

<file path=xl/styles.xml><?xml version="1.0" encoding="utf-8"?>
<styleSheet xmlns="http://schemas.openxmlformats.org/spreadsheetml/2006/main">
  <numFmts count="5">
    <numFmt numFmtId="164" formatCode="#,##0.0"/>
    <numFmt numFmtId="165" formatCode="0.0%"/>
    <numFmt numFmtId="166" formatCode="0.0"/>
    <numFmt numFmtId="167" formatCode="yyyy-mm-dd"/>
    <numFmt numFmtId="168" formatCode="mm/dd/yyyy"/>
  </numFmts>
  <fonts count="8">
    <font>
      <name val="Calibri"/>
      <family val="2"/>
      <color theme="1"/>
      <sz val="11"/>
      <scheme val="minor"/>
    </font>
    <font>
      <name val="Calibri"/>
      <b val="1"/>
      <sz val="14"/>
    </font>
    <font>
      <name val="Calibri"/>
      <i val="1"/>
      <color rgb="00595959"/>
      <sz val="10"/>
    </font>
    <font>
      <name val="Calibri"/>
      <b val="1"/>
      <color rgb="00FFFFFF"/>
      <sz val="11"/>
    </font>
    <font>
      <name val="Calibri"/>
      <sz val="11"/>
    </font>
    <font>
      <name val="Calibri"/>
      <b val="1"/>
      <sz val="11"/>
    </font>
    <font/>
    <font>
      <name val="Calibri"/>
      <sz val="10"/>
    </font>
  </fonts>
  <fills count="5">
    <fill>
      <patternFill/>
    </fill>
    <fill>
      <patternFill patternType="gray125"/>
    </fill>
    <fill>
      <patternFill patternType="solid">
        <fgColor rgb="00595959"/>
      </patternFill>
    </fill>
    <fill>
      <patternFill patternType="solid">
        <fgColor rgb="00D9D9D9"/>
      </patternFill>
    </fill>
    <fill>
      <patternFill patternType="solid">
        <fgColor rgb="00F2F2F2"/>
      </patternFill>
    </fill>
  </fills>
  <borders count="3">
    <border>
      <left/>
      <right/>
      <top/>
      <bottom/>
      <diagonal/>
    </border>
    <border>
      <bottom style="medium">
        <color rgb="00808080"/>
      </bottom>
    </border>
    <border>
      <left style="thin">
        <color rgb="00BFBFBF"/>
      </left>
      <right style="thin">
        <color rgb="00BFBFBF"/>
      </right>
      <top style="thin">
        <color rgb="00BFBFBF"/>
      </top>
      <bottom style="thin">
        <color rgb="00BFBFBF"/>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0" fillId="0" borderId="1" pivotButton="0" quotePrefix="0" xfId="0"/>
    <xf numFmtId="0" fontId="3" fillId="2" borderId="0" pivotButton="0" quotePrefix="0" xfId="0"/>
    <xf numFmtId="49" fontId="4" fillId="0" borderId="0" pivotButton="0" quotePrefix="0" xfId="0"/>
    <xf numFmtId="0" fontId="2" fillId="0" borderId="0" applyAlignment="1" pivotButton="0" quotePrefix="0" xfId="0">
      <alignment vertical="top" wrapText="1"/>
    </xf>
    <xf numFmtId="3" fontId="4" fillId="0" borderId="0" pivotButton="0" quotePrefix="0" xfId="0"/>
    <xf numFmtId="1" fontId="4" fillId="0" borderId="0" pivotButton="0" quotePrefix="0" xfId="0"/>
    <xf numFmtId="10" fontId="4" fillId="0" borderId="0" pivotButton="0" quotePrefix="0" xfId="0"/>
    <xf numFmtId="164" fontId="4" fillId="0" borderId="0" pivotButton="0" quotePrefix="0" xfId="0"/>
    <xf numFmtId="165" fontId="4" fillId="0" borderId="0" pivotButton="0" quotePrefix="0" xfId="0"/>
    <xf numFmtId="0" fontId="4" fillId="0" borderId="0" pivotButton="0" quotePrefix="0" xfId="0"/>
    <xf numFmtId="0" fontId="5" fillId="0" borderId="0" pivotButton="0" quotePrefix="0" xfId="0"/>
    <xf numFmtId="0" fontId="5" fillId="3" borderId="2" applyAlignment="1" pivotButton="0" quotePrefix="0" xfId="0">
      <alignment vertical="top" wrapText="1"/>
    </xf>
    <xf numFmtId="166" fontId="4" fillId="0" borderId="0" pivotButton="0" quotePrefix="0" xfId="0"/>
    <xf numFmtId="4" fontId="4" fillId="0" borderId="0" pivotButton="0" quotePrefix="0" xfId="0"/>
    <xf numFmtId="168" fontId="4" fillId="0" borderId="0" pivotButton="0" quotePrefix="0" xfId="0"/>
    <xf numFmtId="49" fontId="5" fillId="4" borderId="0" pivotButton="0" quotePrefix="0" xfId="0"/>
    <xf numFmtId="0" fontId="5" fillId="4" borderId="0" pivotButton="0" quotePrefix="0" xfId="0"/>
    <xf numFmtId="3" fontId="5" fillId="4" borderId="0" pivotButton="0" quotePrefix="0" xfId="0"/>
    <xf numFmtId="165" fontId="5" fillId="4" borderId="0" pivotButton="0" quotePrefix="0" xfId="0"/>
    <xf numFmtId="3" fontId="5" fillId="0" borderId="0" pivotButton="0" quotePrefix="0" xfId="0"/>
    <xf numFmtId="0" fontId="6" fillId="0" borderId="0" pivotButton="0" quotePrefix="0" xfId="0"/>
    <xf numFmtId="3" fontId="0" fillId="0" borderId="0" pivotButton="0" quotePrefix="0" xfId="0"/>
    <xf numFmtId="165" fontId="0" fillId="0" borderId="0" pivotButton="0" quotePrefix="0" xfId="0"/>
    <xf numFmtId="49" fontId="4" fillId="0" borderId="0" applyAlignment="1" pivotButton="0" quotePrefix="0" xfId="0">
      <alignment vertical="top" wrapText="1"/>
    </xf>
    <xf numFmtId="168" fontId="0" fillId="0" borderId="0" pivotButton="0" quotePrefix="0" xfId="0"/>
    <xf numFmtId="0" fontId="0" fillId="0" borderId="0" applyAlignment="1" pivotButton="0" quotePrefix="0" xfId="0">
      <alignment vertical="top" wrapText="1"/>
    </xf>
    <xf numFmtId="49" fontId="5" fillId="0" borderId="0" pivotButton="0" quotePrefix="0" xfId="0"/>
    <xf numFmtId="49" fontId="7" fillId="0" borderId="0"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charts/chart1.xml><?xml version="1.0" encoding="utf-8"?>
<chartSpace xmlns:a="http://schemas.openxmlformats.org/drawingml/2006/main" xmlns="http://schemas.openxmlformats.org/drawingml/2006/chart">
  <chart>
    <title>
      <tx>
        <rich>
          <a:bodyPr/>
          <a:p>
            <a:pPr>
              <a:defRPr/>
            </a:pPr>
            <a:r>
              <a:t>Units by floor plan</a:t>
            </a:r>
          </a:p>
        </rich>
      </tx>
    </title>
    <plotArea>
      <barChart>
        <barDir val="col"/>
        <grouping val="clustered"/>
        <ser>
          <idx val="0"/>
          <order val="0"/>
          <tx>
            <strRef>
              <f>'RR Analysis'!D8</f>
            </strRef>
          </tx>
          <spPr>
            <a:ln>
              <a:prstDash val="solid"/>
            </a:ln>
          </spPr>
          <cat>
            <numRef>
              <f>'RR Analysis'!$B$9:$B$18</f>
            </numRef>
          </cat>
          <val>
            <numRef>
              <f>'RR Analysis'!$D$9:$D$18</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a:p>
                <a:pPr>
                  <a:defRPr/>
                </a:pPr>
                <a:r>
                  <a:t>Units</a:t>
                </a:r>
              </a:p>
            </rich>
          </tx>
        </title>
        <majorTickMark val="none"/>
        <minorTickMark val="none"/>
        <crossAx val="10"/>
      </valAx>
    </plotArea>
    <plotVisOnly val="1"/>
    <dispBlanksAs val="gap"/>
  </chart>
</chartSpace>
</file>

<file path=xl/charts/chart2.xml><?xml version="1.0" encoding="utf-8"?>
<chartSpace xmlns:a="http://schemas.openxmlformats.org/drawingml/2006/main" xmlns="http://schemas.openxmlformats.org/drawingml/2006/chart">
  <chart>
    <title>
      <tx>
        <rich>
          <a:bodyPr/>
          <a:p>
            <a:pPr>
              <a:defRPr/>
            </a:pPr>
            <a:r>
              <a:t>In-place vs new move-in vs market rent for model</a:t>
            </a:r>
          </a:p>
        </rich>
      </tx>
    </title>
    <plotArea>
      <barChart>
        <barDir val="col"/>
        <grouping val="clustered"/>
        <ser>
          <idx val="0"/>
          <order val="0"/>
          <tx>
            <strRef>
              <f>'RR Analysis'!E8</f>
            </strRef>
          </tx>
          <spPr>
            <a:ln>
              <a:prstDash val="solid"/>
            </a:ln>
          </spPr>
          <cat>
            <numRef>
              <f>'RR Analysis'!$B$9:$B$18</f>
            </numRef>
          </cat>
          <val>
            <numRef>
              <f>'RR Analysis'!$E$9:$E$18</f>
            </numRef>
          </val>
        </ser>
        <ser>
          <idx val="1"/>
          <order val="1"/>
          <tx>
            <strRef>
              <f>'RR Analysis'!H8</f>
            </strRef>
          </tx>
          <spPr>
            <a:ln>
              <a:prstDash val="solid"/>
            </a:ln>
          </spPr>
          <cat>
            <numRef>
              <f>'RR Analysis'!$B$9:$B$18</f>
            </numRef>
          </cat>
          <val>
            <numRef>
              <f>'RR Analysis'!$H$9:$H$18</f>
            </numRef>
          </val>
        </ser>
        <ser>
          <idx val="2"/>
          <order val="2"/>
          <tx>
            <strRef>
              <f>'RR Analysis'!J8</f>
            </strRef>
          </tx>
          <spPr>
            <a:ln>
              <a:prstDash val="solid"/>
            </a:ln>
          </spPr>
          <cat>
            <numRef>
              <f>'RR Analysis'!$B$9:$B$18</f>
            </numRef>
          </cat>
          <val>
            <numRef>
              <f>'RR Analysis'!$J$9:$J$18</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a:p>
                <a:pPr>
                  <a:defRPr/>
                </a:pPr>
                <a:r>
                  <a:t>Rent</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 Type="http://schemas.openxmlformats.org/officeDocument/2006/relationships/chart" Target="/xl/charts/chart2.xml" Id="rId2"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12</col>
      <colOff>0</colOff>
      <row>8</row>
      <rowOff>0</rowOff>
    </from>
    <ext cx="5760000" cy="2700000"/>
    <graphicFrame>
      <nvGraphicFramePr>
        <cNvPr id="1" name="Chart 1"/>
        <cNvGraphicFramePr/>
      </nvGraphicFramePr>
      <xfrm/>
      <a:graphic>
        <a:graphicData uri="http://schemas.openxmlformats.org/drawingml/2006/chart">
          <c:chart r:id="rId1"/>
        </a:graphicData>
      </a:graphic>
    </graphicFrame>
    <clientData/>
  </oneCellAnchor>
  <oneCellAnchor>
    <from>
      <col>12</col>
      <colOff>0</colOff>
      <row>24</row>
      <rowOff>0</rowOff>
    </from>
    <ext cx="5760000" cy="2700000"/>
    <graphicFrame>
      <nvGraphicFramePr>
        <cNvPr id="2" name="Chart 2"/>
        <cNvGraphicFramePr/>
      </nvGraphicFramePr>
      <xfrm/>
      <a:graphic>
        <a:graphicData uri="http://schemas.openxmlformats.org/drawingml/2006/chart">
          <c:chart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0.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H78"/>
  <sheetViews>
    <sheetView workbookViewId="0">
      <pane ySplit="4" topLeftCell="A5" activePane="bottomLeft" state="frozen"/>
      <selection pane="bottomLeft" activeCell="A1" sqref="A1"/>
    </sheetView>
  </sheetViews>
  <sheetFormatPr baseColWidth="8" defaultRowHeight="15"/>
  <cols>
    <col width="34" customWidth="1" min="1" max="1"/>
    <col width="46" customWidth="1" min="2" max="2"/>
    <col width="62" customWidth="1" min="3" max="3"/>
  </cols>
  <sheetData>
    <row r="1">
      <c r="A1" s="1" t="inlineStr">
        <is>
          <t>Deal summary</t>
        </is>
      </c>
    </row>
    <row r="2">
      <c r="A2" s="2" t="inlineStr">
        <is>
          <t>Sample Mesa Apt — as of 2026-08-31</t>
        </is>
      </c>
    </row>
    <row r="3">
      <c r="A3" s="2" t="inlineStr">
        <is>
          <t>AI Underwriting Pipeline — Sample Outputs</t>
        </is>
      </c>
    </row>
    <row r="4">
      <c r="A4" s="3" t="n"/>
      <c r="B4" s="3" t="n"/>
      <c r="C4" s="3" t="n"/>
      <c r="D4" s="3" t="n"/>
      <c r="E4" s="3" t="n"/>
      <c r="F4" s="3" t="n"/>
      <c r="G4" s="3" t="n"/>
      <c r="H4" s="3" t="n"/>
    </row>
    <row r="5">
      <c r="A5" s="4" t="inlineStr">
        <is>
          <t>Identification</t>
        </is>
      </c>
      <c r="B5" s="4" t="n"/>
      <c r="C5" s="4" t="n"/>
    </row>
    <row r="6">
      <c r="A6" s="5" t="inlineStr">
        <is>
          <t>Deal name</t>
        </is>
      </c>
      <c r="B6" s="5" t="inlineStr">
        <is>
          <t>Sample Mesa Apt</t>
        </is>
      </c>
      <c r="D6" s="6" t="inlineStr">
        <is>
          <t>Illustrative name</t>
        </is>
      </c>
    </row>
    <row r="7">
      <c r="A7" s="5" t="inlineStr">
        <is>
          <t>Street address</t>
        </is>
      </c>
      <c r="B7" s="5" t="inlineStr">
        <is>
          <t>2151 E Southern Ave</t>
        </is>
      </c>
      <c r="D7" s="6" t="inlineStr">
        <is>
          <t>Illustrative address</t>
        </is>
      </c>
    </row>
    <row r="8">
      <c r="A8" s="5" t="inlineStr">
        <is>
          <t>City</t>
        </is>
      </c>
      <c r="B8" s="5" t="inlineStr">
        <is>
          <t>Mesa</t>
        </is>
      </c>
      <c r="D8" s="6" t="inlineStr">
        <is>
          <t>Illustrative address</t>
        </is>
      </c>
    </row>
    <row r="9">
      <c r="A9" s="5" t="inlineStr">
        <is>
          <t>State</t>
        </is>
      </c>
      <c r="B9" s="5" t="inlineStr">
        <is>
          <t>AZ</t>
        </is>
      </c>
      <c r="D9" s="6" t="inlineStr">
        <is>
          <t>Illustrative address</t>
        </is>
      </c>
    </row>
    <row r="10">
      <c r="A10" s="5" t="inlineStr">
        <is>
          <t>ZIP</t>
        </is>
      </c>
      <c r="B10" s="5" t="inlineStr">
        <is>
          <t>85204</t>
        </is>
      </c>
      <c r="D10" s="6" t="inlineStr">
        <is>
          <t>Illustrative address</t>
        </is>
      </c>
    </row>
    <row r="11">
      <c r="A11" s="5" t="inlineStr">
        <is>
          <t>County</t>
        </is>
      </c>
      <c r="B11" s="5" t="inlineStr">
        <is>
          <t>Maricopa</t>
        </is>
      </c>
      <c r="D11" s="6" t="inlineStr">
        <is>
          <t>Illustrative address</t>
        </is>
      </c>
    </row>
    <row r="12">
      <c r="A12" s="5" t="inlineStr">
        <is>
          <t>MSA</t>
        </is>
      </c>
      <c r="B12" s="5" t="inlineStr">
        <is>
          <t>Phoenix MSA</t>
        </is>
      </c>
      <c r="D12" s="6" t="inlineStr">
        <is>
          <t>Illustrative address</t>
        </is>
      </c>
    </row>
    <row r="13">
      <c r="A13" s="5" t="inlineStr">
        <is>
          <t>Address resolved from</t>
        </is>
      </c>
      <c r="B13" s="5" t="inlineStr">
        <is>
          <t>Illustrative address — not the asset's real location. The market tabs were pulled for this address on 2026-10-06.</t>
        </is>
      </c>
      <c r="C13" s="6" t="inlineStr">
        <is>
          <t>How the address was resolved, and from which document.</t>
        </is>
      </c>
      <c r="D13" s="6" t="inlineStr">
        <is>
          <t>Illustrative address</t>
        </is>
      </c>
    </row>
    <row r="15">
      <c r="A15" s="4" t="inlineStr">
        <is>
          <t>Property</t>
        </is>
      </c>
      <c r="B15" s="4" t="n"/>
      <c r="C15" s="4" t="n"/>
    </row>
    <row r="16">
      <c r="A16" s="5" t="inlineStr">
        <is>
          <t>Product type</t>
        </is>
      </c>
      <c r="B16" s="5" t="inlineStr">
        <is>
          <t>Garden-style multifamily</t>
        </is>
      </c>
      <c r="D16" s="6" t="inlineStr">
        <is>
          <t>Sample Property Offering Memorandum.pdf — p.3</t>
        </is>
      </c>
    </row>
    <row r="17">
      <c r="A17" s="5" t="inlineStr">
        <is>
          <t>Structure</t>
        </is>
      </c>
      <c r="B17" s="5" t="inlineStr">
        <is>
          <t>1 &amp; 2 stories</t>
        </is>
      </c>
      <c r="D17" s="6" t="inlineStr">
        <is>
          <t>Sample Property Offering Memorandum.pdf — p.10</t>
        </is>
      </c>
    </row>
    <row r="18">
      <c r="A18" s="5" t="inlineStr">
        <is>
          <t>Unit count</t>
        </is>
      </c>
      <c r="B18" s="7" t="n">
        <v>334</v>
      </c>
      <c r="C18" s="6" t="inlineStr">
        <is>
          <t>Divisor for every per-unit figure in the output set.</t>
        </is>
      </c>
      <c r="D18" s="6" t="inlineStr">
        <is>
          <t>Sample Property RR 8.4.26.xlsx (derived)</t>
        </is>
      </c>
    </row>
    <row r="19">
      <c r="A19" s="5" t="inlineStr">
        <is>
          <t>Year built</t>
        </is>
      </c>
      <c r="B19" s="8" t="n">
        <v>1981</v>
      </c>
      <c r="D19" s="6" t="inlineStr">
        <is>
          <t>Sample Property Offering Memorandum.pdf — p.10</t>
        </is>
      </c>
    </row>
    <row r="20">
      <c r="A20" s="5" t="inlineStr">
        <is>
          <t>Product detail</t>
        </is>
      </c>
      <c r="B20" s="5" t="inlineStr">
        <is>
          <t>Diversified mix of one-, two-, and three-bedroom residences averaging 856 square feet on approximately 15.9 acres</t>
        </is>
      </c>
      <c r="D20" s="6" t="inlineStr">
        <is>
          <t>Sample Property Offering Memorandum.pdf — p.3</t>
        </is>
      </c>
    </row>
    <row r="21">
      <c r="A21" s="5" t="inlineStr">
        <is>
          <t>Construction status</t>
        </is>
      </c>
      <c r="B21" s="5" t="inlineStr">
        <is>
          <t>MISSING</t>
        </is>
      </c>
      <c r="D21" s="6" t="inlineStr">
        <is>
          <t>Not stated in the uploaded documents</t>
        </is>
      </c>
    </row>
    <row r="22">
      <c r="A22" s="5" t="inlineStr">
        <is>
          <t>Delivery / CO date</t>
        </is>
      </c>
      <c r="B22" s="5" t="inlineStr">
        <is>
          <t>MISSING</t>
        </is>
      </c>
      <c r="D22" s="6" t="inlineStr">
        <is>
          <t>Not stated in the uploaded documents</t>
        </is>
      </c>
    </row>
    <row r="24">
      <c r="A24" s="4" t="inlineStr">
        <is>
          <t>Parties</t>
        </is>
      </c>
      <c r="B24" s="4" t="n"/>
      <c r="C24" s="4" t="n"/>
    </row>
    <row r="25">
      <c r="A25" s="5" t="inlineStr">
        <is>
          <t>Seller entity</t>
        </is>
      </c>
      <c r="B25" s="5" t="inlineStr">
        <is>
          <t>Sonoran Residential Holdings LLC</t>
        </is>
      </c>
      <c r="D25" s="6" t="inlineStr">
        <is>
          <t>Illustrative name</t>
        </is>
      </c>
    </row>
    <row r="26">
      <c r="A26" s="5" t="inlineStr">
        <is>
          <t>Listing brokerage</t>
        </is>
      </c>
      <c r="B26" s="5" t="inlineStr">
        <is>
          <t>Desert Ridge Capital Advisors</t>
        </is>
      </c>
      <c r="D26" s="6" t="inlineStr">
        <is>
          <t>Illustrative name</t>
        </is>
      </c>
    </row>
    <row r="27">
      <c r="A27" s="5" t="inlineStr">
        <is>
          <t>Deal status</t>
        </is>
      </c>
      <c r="B27" s="5" t="inlineStr">
        <is>
          <t>MISSING</t>
        </is>
      </c>
      <c r="D27" s="6" t="inlineStr">
        <is>
          <t>Not stated in the uploaded documents</t>
        </is>
      </c>
    </row>
    <row r="29">
      <c r="A29" s="4" t="inlineStr">
        <is>
          <t>Pricing (illustrative)</t>
        </is>
      </c>
      <c r="B29" s="4" t="n"/>
      <c r="C29" s="4" t="n"/>
    </row>
    <row r="30">
      <c r="A30" s="5" t="inlineStr">
        <is>
          <t>Pricing guidance</t>
        </is>
      </c>
      <c r="B30" s="5" t="inlineStr">
        <is>
          <t>$215,000 per unit (illustrative)</t>
        </is>
      </c>
      <c r="D30" s="6" t="inlineStr">
        <is>
          <t>Illustrative price</t>
        </is>
      </c>
    </row>
    <row r="31">
      <c r="A31" s="5" t="inlineStr">
        <is>
          <t>Price per unit (illustrative)</t>
        </is>
      </c>
      <c r="B31" s="7" t="n">
        <v>215000</v>
      </c>
      <c r="C31" s="6" t="inlineStr">
        <is>
          <t>Every price and cap rate below is illustrative. The per-unit price is a round number chosen for the sample inside the band a real per-unit sale price occupies; it is not a quote, an offer, or a broker's guidance.</t>
        </is>
      </c>
    </row>
    <row r="32">
      <c r="A32" s="5" t="inlineStr">
        <is>
          <t>Total price (illustrative)</t>
        </is>
      </c>
      <c r="B32" s="7">
        <f>B31*B18</f>
        <v/>
      </c>
      <c r="C32" s="6" t="inlineStr">
        <is>
          <t>Price per unit times unit count.</t>
        </is>
      </c>
    </row>
    <row r="33">
      <c r="A33" s="5" t="inlineStr">
        <is>
          <t>Approximate project value (illustrative)</t>
        </is>
      </c>
      <c r="B33" s="7">
        <f>B32</f>
        <v/>
      </c>
    </row>
    <row r="34">
      <c r="A34" s="5" t="inlineStr">
        <is>
          <t>T-12 net operating income</t>
        </is>
      </c>
      <c r="B34" s="7" t="n">
        <v>4111751.16</v>
      </c>
      <c r="C34" s="6" t="inlineStr">
        <is>
          <t>From the T-12 analysis workbook's P&amp;L rollup.</t>
        </is>
      </c>
    </row>
    <row r="35">
      <c r="A35" s="5" t="inlineStr">
        <is>
          <t>T-12 cap rate (illustrative)</t>
        </is>
      </c>
      <c r="B35" s="9">
        <f>IFERROR(B34/B32,"")</f>
        <v/>
      </c>
    </row>
    <row r="36">
      <c r="A36" s="5" t="inlineStr">
        <is>
          <t>T-3 net operating income (annualized)</t>
        </is>
      </c>
      <c r="B36" s="7" t="n">
        <v>4153374.92</v>
      </c>
      <c r="C36" s="6" t="inlineStr">
        <is>
          <t>Trailing three months times four.</t>
        </is>
      </c>
    </row>
    <row r="37">
      <c r="A37" s="5" t="inlineStr">
        <is>
          <t>T-3 cap rate (illustrative)</t>
        </is>
      </c>
      <c r="B37" s="9">
        <f>IFERROR(B36/B32,"")</f>
        <v/>
      </c>
    </row>
    <row r="39">
      <c r="A39" s="4" t="inlineStr">
        <is>
          <t>Rents</t>
        </is>
      </c>
      <c r="B39" s="4" t="n"/>
      <c r="C39" s="4" t="n"/>
    </row>
    <row r="40">
      <c r="A40" s="5" t="inlineStr">
        <is>
          <t>In-place rent (avg)</t>
        </is>
      </c>
      <c r="B40" s="7" t="n">
        <v>1456.99</v>
      </c>
      <c r="D40" s="6" t="inlineStr">
        <is>
          <t>Sample Property RR 8.4.26.xlsx (derived)</t>
        </is>
      </c>
    </row>
    <row r="41">
      <c r="A41" s="5" t="inlineStr">
        <is>
          <t>Market rent for model</t>
        </is>
      </c>
      <c r="B41" s="7" t="n">
        <v>1344.6</v>
      </c>
      <c r="C41" s="6" t="inlineStr">
        <is>
          <t>New move-in rent (residents who moved in inside the lookback window, by move-in date) where the plan has one, otherwise in-place (in-place outright when the roll has no usable lease start or move-in date). Never a blend of new and renewal.</t>
        </is>
      </c>
      <c r="D41" s="6" t="inlineStr">
        <is>
          <t>Sample Property RR 8.4.26.xlsx (derived)</t>
        </is>
      </c>
    </row>
    <row r="42">
      <c r="A42" s="5" t="inlineStr">
        <is>
          <t>Fair market value</t>
        </is>
      </c>
      <c r="B42" s="5" t="inlineStr">
        <is>
          <t>Internal pipeline only</t>
        </is>
      </c>
      <c r="C42" s="6" t="inlineStr">
        <is>
          <t>The internal pipeline pulls a market value by web lookup; the demo does not reach the web.</t>
        </is>
      </c>
      <c r="D42" s="6" t="inlineStr">
        <is>
          <t>Internal pipeline only</t>
        </is>
      </c>
    </row>
    <row r="44">
      <c r="A44" s="4" t="inlineStr">
        <is>
          <t>Taxes</t>
        </is>
      </c>
      <c r="B44" s="4" t="n"/>
      <c r="C44" s="4" t="n"/>
    </row>
    <row r="45">
      <c r="A45" s="5" t="inlineStr">
        <is>
          <t>Tax rate as billed</t>
        </is>
      </c>
      <c r="B45" s="10" t="n">
        <v>10.2573</v>
      </c>
      <c r="C45" s="6" t="inlineStr">
        <is>
          <t>Rate as actually billed — not a statutory or effective rate.</t>
        </is>
      </c>
      <c r="D45" s="6" t="inlineStr">
        <is>
          <t>Vendored county rate table — property_tax_table.COUNTY_RATES[('AZ', 'maricopa')]</t>
        </is>
      </c>
    </row>
    <row r="46">
      <c r="A46" s="5" t="inlineStr">
        <is>
          <t>Assessed value basis</t>
        </is>
      </c>
      <c r="B46" s="5" t="inlineStr">
        <is>
          <t>Internal pipeline only</t>
        </is>
      </c>
      <c r="C46" s="6" t="inlineStr">
        <is>
          <t>See parcel: read off the county assessor's portal by the internal pipeline only.</t>
        </is>
      </c>
      <c r="D46" s="6" t="inlineStr">
        <is>
          <t>Internal pipeline only</t>
        </is>
      </c>
    </row>
    <row r="47">
      <c r="A47" s="5" t="inlineStr">
        <is>
          <t>Assessment ratio</t>
        </is>
      </c>
      <c r="B47" s="11" t="n">
        <v>0.1</v>
      </c>
      <c r="D47" s="6" t="inlineStr">
        <is>
          <t>Vendored county rate table — property_tax_table.STATE_RULES['AZ']</t>
        </is>
      </c>
    </row>
    <row r="48">
      <c r="A48" s="5" t="inlineStr">
        <is>
          <t>Tax divisor</t>
        </is>
      </c>
      <c r="B48" s="7" t="n">
        <v>100</v>
      </c>
      <c r="D48" s="6" t="inlineStr">
        <is>
          <t>Vendored county rate table — property_tax_table.STATE_RULES['AZ']</t>
        </is>
      </c>
    </row>
    <row r="49">
      <c r="A49" s="5" t="inlineStr">
        <is>
          <t>Tax exemption</t>
        </is>
      </c>
      <c r="B49" s="5" t="inlineStr">
        <is>
          <t>Internal pipeline only</t>
        </is>
      </c>
      <c r="C49" s="6" t="inlineStr">
        <is>
          <t>See parcel: read off the county assessor's portal by the internal pipeline only.</t>
        </is>
      </c>
      <c r="D49" s="6" t="inlineStr">
        <is>
          <t>Internal pipeline only</t>
        </is>
      </c>
    </row>
    <row r="50">
      <c r="A50" s="5" t="inlineStr">
        <is>
          <t>Parcel / APN</t>
        </is>
      </c>
      <c r="B50" s="5" t="inlineStr">
        <is>
          <t>301-04-002K</t>
        </is>
      </c>
      <c r="C50" s="6" t="inlineStr">
        <is>
          <t>As stated in the offering memorandum, not a county record.</t>
        </is>
      </c>
    </row>
    <row r="51">
      <c r="A51" s="5" t="inlineStr">
        <is>
          <t>Tax area code</t>
        </is>
      </c>
      <c r="B51" s="5" t="inlineStr">
        <is>
          <t>MISSING</t>
        </is>
      </c>
      <c r="C51" s="6" t="inlineStr">
        <is>
          <t>Determines which published rate row applies.</t>
        </is>
      </c>
    </row>
    <row r="52">
      <c r="A52" s="5" t="inlineStr">
        <is>
          <t>Basis label</t>
        </is>
      </c>
      <c r="B52" s="5" t="inlineStr">
        <is>
          <t>Limited property value (LPV), per the county assessor</t>
        </is>
      </c>
      <c r="C52" s="6" t="inlineStr">
        <is>
          <t>Arizona taxes the limited property value, not the price. Under Proposition 117 (Ariz. Const. art. IX sec. 18; A.R.S. sec. 42-13301) the LPV rises at most 5% a year and does not reset on sale, so a buyer inherits the seller's basis and tax priced off the purchase price overstates the bill — roughly threefold on the showcase parcel. With no assessor value on file, no year-one estimate is asserted. The rate table's 'approx residential primary' column is the class-3 owner-occupied rebate (A.R.S. sec. 15-972) and does not apply to a rental; the full primary plus secondary rate is the one billed.</t>
        </is>
      </c>
    </row>
    <row r="53">
      <c r="A53" s="5" t="inlineStr">
        <is>
          <t>Computed annual tax</t>
        </is>
      </c>
      <c r="B53" s="7">
        <f>IFERROR(B46*B47/B48*B45-B49,"MISSING")</f>
        <v/>
      </c>
      <c r="C53" s="6" t="inlineStr">
        <is>
          <t>Vendored county rate table: 10.2573 per $100 of assessed value, tax year 2025 — Tax area code 971300 — City of Phoenix / Deer Valley Unified School District #97: Primary rate 6.7007; Secondary rate 3.5566. Source: Maricopa County, '2025 Tax Rates, Maricopa County, Arizona' (the treasurer's rate table by tax area code), row 971300: primary 6.7007, approx residential primary 5.1401, secondary 3.5566 (maricopa.gov/5160/Tax-Levy-and-Rates — Tax Rate 2025 PDF). Verified 2026-09-04. The parcel's own tax district decides; this is the representative stack for the county. Maricopa publishes rates per tax area code and they vary by district: area 591300 (City of Phoenix / Laveen ESD #59) is 15.7387 in the same table. The parcel's own tax area decides. The 'approx residential primary' column is the owner-occupied rebate and does not apply to a rental. Ratio 10% — legal class 4.2, residential rental (A.R.S. sec. 42-15003 (class four assessed at 10%); A.R.S. sec. 42-12004 (class four includes residential rental property)). The upload demo reaches no county portal: the parcel, tax area code, assessor's value and billed amount are not verified against one, and read MISSING unless an uploaded document stated them. The rate on file is a representative district stack for the county, not the parcel's own. The offering memorandum stated the parcel (301-04-002K); it is kept as stated and not verified against a county portal. The offering memorandum stated the billed amount ($249,122); it is kept as stated and not verified against a county portal. The offering memorandum stated the bill's tax year (2025); it is kept as stated and not verified against a county portal.</t>
        </is>
      </c>
    </row>
    <row r="54">
      <c r="A54" s="5" t="inlineStr">
        <is>
          <t>Computed tax per unit</t>
        </is>
      </c>
      <c r="B54" s="7">
        <f>IFERROR(B53/B18,"MISSING")</f>
        <v/>
      </c>
    </row>
    <row r="55">
      <c r="A55" s="5" t="inlineStr">
        <is>
          <t>Tax bill as stated in the offering memorandum (2025)</t>
        </is>
      </c>
      <c r="B55" s="7" t="n">
        <v>249122</v>
      </c>
      <c r="C55" s="6" t="inlineStr">
        <is>
          <t>The seller's figure, not verified against the county; for the cross-check below.</t>
        </is>
      </c>
    </row>
    <row r="56">
      <c r="A56" s="5" t="inlineStr">
        <is>
          <t>Check: computed vs billed</t>
        </is>
      </c>
      <c r="B56" s="12">
        <f>IF(OR(NOT(ISNUMBER(B53)),NOT(ISNUMBER(B55)),B55=0),"NOT CHECKED",IF(ABS(B53-B55)/B55&lt;=0.02,"ties","REVIEW"))</f>
        <v/>
      </c>
      <c r="C56" s="6" t="inlineStr">
        <is>
          <t>A computed tax that cannot be tied to the actual bill is an estimate wearing the clothes of a fact.</t>
        </is>
      </c>
    </row>
    <row r="57">
      <c r="A57" s="5" t="inlineStr">
        <is>
          <t>Check: difference</t>
        </is>
      </c>
      <c r="B57" s="7">
        <f>IFERROR(B53-B55,"")</f>
        <v/>
      </c>
    </row>
    <row r="59">
      <c r="A59" s="4" t="inlineStr">
        <is>
          <t>Closing costs at the illustrative price</t>
        </is>
      </c>
      <c r="B59" s="4" t="n"/>
      <c r="C59" s="4" t="n"/>
    </row>
    <row r="60">
      <c r="A60" s="5" t="inlineStr">
        <is>
          <t>Transfer tax</t>
        </is>
      </c>
      <c r="B60" s="7" t="n">
        <v>0</v>
      </c>
      <c r="C60" s="6" t="inlineStr">
        <is>
          <t>No real-estate transfer tax · Ariz. Const. art. IX, sec. 24 (Prop 100, 2008) · The constitution bars any NEW transfer tax imposed after 2007-12-31; it does not repeal pre-existing ones, and Arizona had none ad valorem. A flat $2 deed fee (A.R.S. 11-1132(A)) and a $30-per-instrument recording fee (A.R.S. 11-475(A)(1)) still apply and are not percentage-based.</t>
        </is>
      </c>
    </row>
    <row r="61">
      <c r="A61" s="5" t="inlineStr">
        <is>
          <t>Mortgage / recording tax</t>
        </is>
      </c>
      <c r="B61" s="7" t="n">
        <v>0</v>
      </c>
      <c r="C61" s="6" t="inlineStr">
        <is>
          <t>No mortgage or recording tax on the security instrument · Ariz. Const. art. IX, sec. 24; A.R.S. 11-475(A)(1) · Recording is a flat per-instrument fee, not a tax on the amount borrowed.</t>
        </is>
      </c>
    </row>
    <row r="62">
      <c r="A62" s="5" t="inlineStr">
        <is>
          <t>Closing-cost basis</t>
        </is>
      </c>
      <c r="B62" s="7" t="n">
        <v>71810000</v>
      </c>
      <c r="C62" s="6" t="inlineStr">
        <is>
          <t>Transfer tax is computed on the purchase price. A mortgage or recording tax is computed on the LOAN AMOUNT, and is reported as not asserted when no loan is stated — never inferred from the price, which would assume 100% leverage. Rates are verified against a primary authority and carry the citation and the date confirmed; a state absent from the table reports as not asserted rather than as zero.</t>
        </is>
      </c>
    </row>
    <row r="64">
      <c r="A64" s="4" t="inlineStr">
        <is>
          <t>Schools</t>
        </is>
      </c>
      <c r="B64" s="4" t="n"/>
      <c r="C64" s="4" t="n"/>
    </row>
    <row r="65">
      <c r="A65" s="5" t="inlineStr">
        <is>
          <t>Elementary school</t>
        </is>
      </c>
      <c r="B65" s="5" t="inlineStr">
        <is>
          <t>Porter Elementary School</t>
        </is>
      </c>
      <c r="D65" s="6" t="inlineStr">
        <is>
          <t>Internal underwriting agent — attendance-zone school lookup — 2151 E Southern Ave, Mesa, AZ 85204 on 2026-09-14</t>
        </is>
      </c>
    </row>
    <row r="66">
      <c r="A66" s="5" t="inlineStr">
        <is>
          <t>Elementary rating</t>
        </is>
      </c>
      <c r="B66" s="8" t="n">
        <v>6</v>
      </c>
    </row>
    <row r="67">
      <c r="A67" s="5" t="inlineStr">
        <is>
          <t>Middle school</t>
        </is>
      </c>
      <c r="B67" s="5" t="inlineStr">
        <is>
          <t>Taylor Junior High School</t>
        </is>
      </c>
      <c r="D67" s="6" t="inlineStr">
        <is>
          <t>Internal underwriting agent — attendance-zone school lookup — 2151 E Southern Ave, Mesa, AZ 85204 on 2026-09-14</t>
        </is>
      </c>
    </row>
    <row r="68">
      <c r="A68" s="5" t="inlineStr">
        <is>
          <t>Middle rating</t>
        </is>
      </c>
      <c r="B68" s="8" t="n">
        <v>2</v>
      </c>
    </row>
    <row r="69">
      <c r="A69" s="5" t="inlineStr">
        <is>
          <t>High school</t>
        </is>
      </c>
      <c r="B69" s="5" t="inlineStr">
        <is>
          <t>Mesa High School</t>
        </is>
      </c>
      <c r="D69" s="6" t="inlineStr">
        <is>
          <t>Internal underwriting agent — attendance-zone school lookup — 2151 E Southern Ave, Mesa, AZ 85204 on 2026-09-14</t>
        </is>
      </c>
    </row>
    <row r="70">
      <c r="A70" s="5" t="inlineStr">
        <is>
          <t>High rating</t>
        </is>
      </c>
      <c r="B70" s="8" t="n">
        <v>6</v>
      </c>
    </row>
    <row r="72">
      <c r="A72" s="4" t="inlineStr">
        <is>
          <t>Notes</t>
        </is>
      </c>
      <c r="B72" s="4" t="n"/>
      <c r="C72" s="4" t="n"/>
    </row>
    <row r="73">
      <c r="A73" s="5" t="inlineStr">
        <is>
          <t>Notes</t>
        </is>
      </c>
      <c r="B73" s="5" t="inlineStr">
        <is>
          <t>The address shown is illustrative and is not the asset's location; the demand, supply, rent-comp and property-tax tabs were pulled for this illustrative address from the same sources a live upload reads. The seller and brokerage names are illustrative; the real parties are withheld. Pricing is illustrative.</t>
        </is>
      </c>
    </row>
    <row r="75">
      <c r="A75" s="4" t="inlineStr">
        <is>
          <t>Boundaries</t>
        </is>
      </c>
      <c r="B75" s="4" t="n"/>
      <c r="C75" s="4" t="n"/>
    </row>
    <row r="76">
      <c r="A76" s="13" t="inlineStr">
        <is>
          <t>Excluded by design</t>
        </is>
      </c>
      <c r="B76" t="inlineStr">
        <is>
          <t>Third-party licensed rent-comp feeds</t>
        </is>
      </c>
    </row>
    <row r="77">
      <c r="A77" s="13" t="inlineStr">
        <is>
          <t>Excluded by design</t>
        </is>
      </c>
      <c r="B77" t="inlineStr">
        <is>
          <t>Subscription market-data providers</t>
        </is>
      </c>
    </row>
    <row r="78">
      <c r="A78" s="13" t="inlineStr">
        <is>
          <t>Excluded by design</t>
        </is>
      </c>
      <c r="B78" t="inlineStr">
        <is>
          <t>County assessor portals, school-rating and web-valuation lookups, and the lease trade-out report — internal pipeline only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07"/>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42" customWidth="1" min="1" max="1"/>
    <col width="14" customWidth="1" min="2" max="2"/>
    <col width="14" customWidth="1" min="3" max="3"/>
    <col width="14" customWidth="1" min="4" max="4"/>
    <col width="14" customWidth="1" min="5" max="5"/>
    <col width="14" customWidth="1" min="6" max="6"/>
    <col width="14" customWidth="1" min="7" max="7"/>
    <col width="14" customWidth="1" min="8" max="8"/>
    <col width="46" customWidth="1" min="9" max="9"/>
  </cols>
  <sheetData>
    <row r="1">
      <c r="A1" s="1" t="inlineStr">
        <is>
          <t>Demand</t>
        </is>
      </c>
    </row>
    <row r="2">
      <c r="A2" s="2" t="inlineStr">
        <is>
          <t>Sample Mesa Apt — as of 2026-08-31</t>
        </is>
      </c>
    </row>
    <row r="3">
      <c r="A3" s="2" t="inlineStr">
        <is>
          <t>Ring demographics from the operator's own engine, via the market-report service. ACS 2020-2024 5-year, 2020 Decennial baseline, LODES 2023 workplace counts, BLS metro series. All public, no licensed provider.</t>
        </is>
      </c>
    </row>
    <row r="4">
      <c r="A4" s="3" t="n"/>
      <c r="B4" s="3" t="n"/>
      <c r="C4" s="3" t="n"/>
      <c r="D4" s="3" t="n"/>
      <c r="E4" s="3" t="n"/>
      <c r="F4" s="3" t="n"/>
      <c r="G4" s="3" t="n"/>
      <c r="H4" s="3" t="n"/>
    </row>
    <row r="5" ht="46" customHeight="1">
      <c r="A5" s="6" t="inlineStr">
        <is>
          <t>Read this before the 1-mile column: The 1-mile column overstates levels. Ring membership is decided by each census block group's internal point, then the whole block group is counted — at 1 mile a single large block group can sit mostly outside the ring and still be counted whole. Measured against a commercial source, 1-mile population reads roughly 2.3x and households roughly 1.9x too high. The 3-, 5- and 10-mile columns do not have this problem. Read the 1-mile column for MIX and SHARES (income distribution, renter share, sector concentration), which are ratios and survive the overcount, and read levels off the 3-mile column.</t>
        </is>
      </c>
    </row>
    <row r="7">
      <c r="A7" s="4" t="inlineStr">
        <is>
          <t>Households</t>
        </is>
      </c>
      <c r="B7" s="4" t="n"/>
      <c r="C7" s="4" t="n"/>
      <c r="D7" s="4" t="n"/>
      <c r="E7" s="4" t="n"/>
      <c r="F7" s="4" t="n"/>
      <c r="G7" s="4" t="n"/>
      <c r="H7" s="4" t="n"/>
    </row>
    <row r="8">
      <c r="A8" s="6" t="inlineStr">
        <is>
          <t>2020 Census baseline, 2024 ACS 5-year actual, and a 2026 projection at the stated annual rate. The projection is an assumption and is labelled as one.</t>
        </is>
      </c>
    </row>
    <row r="9">
      <c r="A9" s="14" t="inlineStr"/>
      <c r="B9" s="14" t="inlineStr">
        <is>
          <t>1 mi</t>
        </is>
      </c>
      <c r="C9" s="14" t="inlineStr">
        <is>
          <t>3 mi</t>
        </is>
      </c>
      <c r="D9" s="14" t="inlineStr">
        <is>
          <t>5 mi</t>
        </is>
      </c>
      <c r="E9" s="14" t="inlineStr">
        <is>
          <t>10 mi</t>
        </is>
      </c>
      <c r="F9" s="14" t="inlineStr">
        <is>
          <t>Phoenix MSA</t>
        </is>
      </c>
      <c r="G9" s="14" t="inlineStr">
        <is>
          <t>Arizona</t>
        </is>
      </c>
      <c r="H9" s="14" t="inlineStr">
        <is>
          <t>U.S.</t>
        </is>
      </c>
    </row>
    <row r="10">
      <c r="A10" s="5" t="inlineStr">
        <is>
          <t>Households (2020 Census)</t>
        </is>
      </c>
      <c r="B10" s="7" t="n">
        <v>7205.769022616706</v>
      </c>
      <c r="C10" s="7" t="n">
        <v>56132.49059874286</v>
      </c>
      <c r="D10" s="7" t="n">
        <v>146226.2857280746</v>
      </c>
      <c r="E10" s="7" t="n">
        <v>419524.3564018827</v>
      </c>
      <c r="F10" s="7" t="n">
        <v>1790242</v>
      </c>
      <c r="G10" s="7" t="n">
        <v>2705878</v>
      </c>
      <c r="H10" s="7" t="n">
        <v>126817580</v>
      </c>
    </row>
    <row r="11">
      <c r="A11" s="5" t="inlineStr">
        <is>
          <t>Households (2024 actual)</t>
        </is>
      </c>
      <c r="B11" s="7" t="n">
        <v>7711</v>
      </c>
      <c r="C11" s="7" t="n">
        <v>58574</v>
      </c>
      <c r="D11" s="7" t="n">
        <v>150544</v>
      </c>
      <c r="E11" s="7" t="n">
        <v>437699</v>
      </c>
      <c r="F11" s="7" t="n">
        <v>1892613</v>
      </c>
      <c r="G11" s="7" t="n">
        <v>2856081</v>
      </c>
      <c r="H11" s="7" t="n">
        <v>129227496</v>
      </c>
    </row>
    <row r="12">
      <c r="A12" s="5" t="inlineStr">
        <is>
          <t>Growth 2020 to 2024</t>
        </is>
      </c>
      <c r="B12" s="11" t="n">
        <v>0.07011478938577254</v>
      </c>
      <c r="C12" s="11" t="n">
        <v>0.0434954760641213</v>
      </c>
      <c r="D12" s="11" t="n">
        <v>0.02952762049878443</v>
      </c>
      <c r="E12" s="11" t="n">
        <v>0.04332202247801553</v>
      </c>
      <c r="F12" s="11" t="n">
        <v>0.05718277193809551</v>
      </c>
      <c r="G12" s="11" t="n">
        <v>0.05550989364635073</v>
      </c>
      <c r="H12" s="11" t="n">
        <v>0.01900301204296762</v>
      </c>
    </row>
    <row r="13">
      <c r="A13" s="5" t="inlineStr">
        <is>
          <t>Est. annual growth rate (to 2026)</t>
        </is>
      </c>
      <c r="B13" s="9" t="n">
        <v>0.0225</v>
      </c>
      <c r="C13" s="12" t="n"/>
      <c r="D13" s="12" t="n"/>
      <c r="E13" s="12" t="n"/>
      <c r="F13" s="12" t="n"/>
      <c r="G13" s="12" t="n"/>
      <c r="H13" s="12" t="n"/>
      <c r="I13" s="2" t="inlineStr">
        <is>
          <t>An assumption, not a measurement.</t>
        </is>
      </c>
    </row>
    <row r="14">
      <c r="A14" s="5" t="inlineStr">
        <is>
          <t>Households (2026 est.)</t>
        </is>
      </c>
      <c r="B14" s="7" t="n">
        <v>8061.898693749999</v>
      </c>
      <c r="C14" s="7" t="n">
        <v>61239.48308749999</v>
      </c>
      <c r="D14" s="7" t="n">
        <v>157394.6929</v>
      </c>
      <c r="E14" s="7" t="n">
        <v>457617.04011875</v>
      </c>
      <c r="F14" s="7" t="n">
        <v>1978738.72033125</v>
      </c>
      <c r="G14" s="7" t="n">
        <v>2986050.536006249</v>
      </c>
      <c r="H14" s="7" t="n">
        <v>135108154.73985</v>
      </c>
    </row>
    <row r="16">
      <c r="A16" s="4" t="inlineStr">
        <is>
          <t>Population</t>
        </is>
      </c>
      <c r="B16" s="4" t="n"/>
      <c r="C16" s="4" t="n"/>
      <c r="D16" s="4" t="n"/>
      <c r="E16" s="4" t="n"/>
      <c r="F16" s="4" t="n"/>
      <c r="G16" s="4" t="n"/>
      <c r="H16" s="4" t="n"/>
    </row>
    <row r="17">
      <c r="A17" s="14" t="inlineStr"/>
      <c r="B17" s="14" t="inlineStr">
        <is>
          <t>1 mi</t>
        </is>
      </c>
      <c r="C17" s="14" t="inlineStr">
        <is>
          <t>3 mi</t>
        </is>
      </c>
      <c r="D17" s="14" t="inlineStr">
        <is>
          <t>5 mi</t>
        </is>
      </c>
      <c r="E17" s="14" t="inlineStr">
        <is>
          <t>10 mi</t>
        </is>
      </c>
      <c r="F17" s="14" t="inlineStr">
        <is>
          <t>Phoenix MSA</t>
        </is>
      </c>
      <c r="G17" s="14" t="inlineStr">
        <is>
          <t>Arizona</t>
        </is>
      </c>
      <c r="H17" s="14" t="inlineStr">
        <is>
          <t>U.S.</t>
        </is>
      </c>
    </row>
    <row r="18">
      <c r="A18" s="5" t="inlineStr">
        <is>
          <t>Population (2020 Census)</t>
        </is>
      </c>
      <c r="B18" s="7" t="n">
        <v>20712</v>
      </c>
      <c r="C18" s="7" t="n">
        <v>155942</v>
      </c>
      <c r="D18" s="7" t="n">
        <v>393001</v>
      </c>
      <c r="E18" s="7" t="n">
        <v>1100032</v>
      </c>
      <c r="F18" s="7" t="n">
        <v>4845832</v>
      </c>
      <c r="G18" s="7" t="n">
        <v>7151502</v>
      </c>
      <c r="H18" s="7" t="n">
        <v>331449281</v>
      </c>
    </row>
    <row r="19">
      <c r="A19" s="5" t="inlineStr">
        <is>
          <t>Population (2024 actual)</t>
        </is>
      </c>
      <c r="B19" s="7" t="n">
        <v>20298</v>
      </c>
      <c r="C19" s="7" t="n">
        <v>159356</v>
      </c>
      <c r="D19" s="7" t="n">
        <v>394900</v>
      </c>
      <c r="E19" s="7" t="n">
        <v>1119329</v>
      </c>
      <c r="F19" s="7" t="n">
        <v>5028754</v>
      </c>
      <c r="G19" s="7" t="n">
        <v>7378838</v>
      </c>
      <c r="H19" s="7" t="n">
        <v>334922499</v>
      </c>
    </row>
    <row r="20">
      <c r="A20" s="5" t="inlineStr">
        <is>
          <t>Growth 2020 to 2024</t>
        </is>
      </c>
      <c r="B20" s="11" t="n">
        <v>-0.01998841251448435</v>
      </c>
      <c r="C20" s="11" t="n">
        <v>0.0218927549986534</v>
      </c>
      <c r="D20" s="11" t="n">
        <v>0.004832048773412811</v>
      </c>
      <c r="E20" s="11" t="n">
        <v>0.01754221695368852</v>
      </c>
      <c r="F20" s="11" t="n">
        <v>0.03774831649136834</v>
      </c>
      <c r="G20" s="11" t="n">
        <v>0.03178856693321208</v>
      </c>
      <c r="H20" s="11" t="n">
        <v>0.01047888228787563</v>
      </c>
    </row>
    <row r="21">
      <c r="A21" s="5" t="inlineStr">
        <is>
          <t>Est. annual growth rate (to 2026)</t>
        </is>
      </c>
      <c r="B21" s="9" t="n">
        <v>0.011</v>
      </c>
      <c r="C21" s="12" t="n"/>
      <c r="D21" s="12" t="n"/>
      <c r="E21" s="12" t="n"/>
      <c r="F21" s="12" t="n"/>
      <c r="G21" s="12" t="n"/>
      <c r="H21" s="12" t="n"/>
      <c r="I21" s="2" t="inlineStr">
        <is>
          <t>An assumption, not a measurement.</t>
        </is>
      </c>
    </row>
    <row r="22">
      <c r="A22" s="5" t="inlineStr">
        <is>
          <t>Population (2026 est.)</t>
        </is>
      </c>
      <c r="B22" s="7" t="n">
        <v>20747.012058</v>
      </c>
      <c r="C22" s="7" t="n">
        <v>162881.114076</v>
      </c>
      <c r="D22" s="7" t="n">
        <v>403635.5828999999</v>
      </c>
      <c r="E22" s="7" t="n">
        <v>1144089.676809</v>
      </c>
      <c r="F22" s="7" t="n">
        <v>5139995.067233999</v>
      </c>
      <c r="G22" s="7" t="n">
        <v>7542065.275397999</v>
      </c>
      <c r="H22" s="7" t="n">
        <v>342331319.6003789</v>
      </c>
    </row>
    <row r="24">
      <c r="A24" s="4" t="inlineStr">
        <is>
          <t>Households by income (2024 actual)</t>
        </is>
      </c>
      <c r="B24" s="4" t="n"/>
      <c r="C24" s="4" t="n"/>
      <c r="D24" s="4" t="n"/>
      <c r="E24" s="4" t="n"/>
      <c r="F24" s="4" t="n"/>
      <c r="G24" s="4" t="n"/>
      <c r="H24" s="4" t="n"/>
    </row>
    <row r="25">
      <c r="A25" s="6" t="inlineStr">
        <is>
          <t>ACS 5-year table B19001, sixteen source brackets collapsed to eight. The two subtotals are the affordability read: what share of households could carry this property's rents.</t>
        </is>
      </c>
    </row>
    <row r="26">
      <c r="A26" s="14" t="inlineStr"/>
      <c r="B26" s="14" t="inlineStr">
        <is>
          <t>1 mi</t>
        </is>
      </c>
      <c r="C26" s="14" t="inlineStr">
        <is>
          <t>3 mi</t>
        </is>
      </c>
      <c r="D26" s="14" t="inlineStr">
        <is>
          <t>5 mi</t>
        </is>
      </c>
      <c r="E26" s="14" t="inlineStr">
        <is>
          <t>10 mi</t>
        </is>
      </c>
      <c r="F26" s="14" t="inlineStr">
        <is>
          <t>Phoenix MSA</t>
        </is>
      </c>
      <c r="G26" s="14" t="inlineStr">
        <is>
          <t>Arizona</t>
        </is>
      </c>
      <c r="H26" s="14" t="inlineStr">
        <is>
          <t>U.S.</t>
        </is>
      </c>
    </row>
    <row r="27">
      <c r="A27" s="5" t="inlineStr">
        <is>
          <t xml:space="preserve">    Less than $25,000</t>
        </is>
      </c>
      <c r="B27" s="7" t="n">
        <v>593</v>
      </c>
      <c r="C27" s="7" t="n">
        <v>6243</v>
      </c>
      <c r="D27" s="7" t="n">
        <v>17154</v>
      </c>
      <c r="E27" s="7" t="n">
        <v>47798</v>
      </c>
      <c r="F27" s="7" t="n">
        <v>211506</v>
      </c>
      <c r="G27" s="7" t="n">
        <v>384330</v>
      </c>
      <c r="H27" s="7" t="n">
        <v>18908588</v>
      </c>
    </row>
    <row r="28">
      <c r="A28" s="5" t="inlineStr">
        <is>
          <t xml:space="preserve">    $25,000 - $49,999</t>
        </is>
      </c>
      <c r="B28" s="7" t="n">
        <v>1552</v>
      </c>
      <c r="C28" s="7" t="n">
        <v>10719</v>
      </c>
      <c r="D28" s="7" t="n">
        <v>25456</v>
      </c>
      <c r="E28" s="7" t="n">
        <v>64600</v>
      </c>
      <c r="F28" s="7" t="n">
        <v>288010</v>
      </c>
      <c r="G28" s="7" t="n">
        <v>488306</v>
      </c>
      <c r="H28" s="7" t="n">
        <v>21624902</v>
      </c>
    </row>
    <row r="29">
      <c r="A29" s="5" t="inlineStr">
        <is>
          <t xml:space="preserve">    $50,000 - $74,999</t>
        </is>
      </c>
      <c r="B29" s="7" t="n">
        <v>1423</v>
      </c>
      <c r="C29" s="7" t="n">
        <v>10649</v>
      </c>
      <c r="D29" s="7" t="n">
        <v>25949</v>
      </c>
      <c r="E29" s="7" t="n">
        <v>70656</v>
      </c>
      <c r="F29" s="7" t="n">
        <v>302932</v>
      </c>
      <c r="G29" s="7" t="n">
        <v>472147</v>
      </c>
      <c r="H29" s="7" t="n">
        <v>20031683</v>
      </c>
    </row>
    <row r="30">
      <c r="A30" s="5" t="inlineStr">
        <is>
          <t xml:space="preserve">    $75,000 - $99,999</t>
        </is>
      </c>
      <c r="B30" s="7" t="n">
        <v>1521</v>
      </c>
      <c r="C30" s="7" t="n">
        <v>8627</v>
      </c>
      <c r="D30" s="7" t="n">
        <v>21848</v>
      </c>
      <c r="E30" s="7" t="n">
        <v>60999</v>
      </c>
      <c r="F30" s="7" t="n">
        <v>259375</v>
      </c>
      <c r="G30" s="7" t="n">
        <v>385994</v>
      </c>
      <c r="H30" s="7" t="n">
        <v>16319799</v>
      </c>
    </row>
    <row r="31">
      <c r="A31" s="5" t="inlineStr">
        <is>
          <t xml:space="preserve">    $100,000 - $124,999</t>
        </is>
      </c>
      <c r="B31" s="7" t="n">
        <v>1107</v>
      </c>
      <c r="C31" s="7" t="n">
        <v>7376</v>
      </c>
      <c r="D31" s="7" t="n">
        <v>16580</v>
      </c>
      <c r="E31" s="7" t="n">
        <v>51720</v>
      </c>
      <c r="F31" s="7" t="n">
        <v>217512</v>
      </c>
      <c r="G31" s="7" t="n">
        <v>308860</v>
      </c>
      <c r="H31" s="7" t="n">
        <v>13068961</v>
      </c>
    </row>
    <row r="32">
      <c r="A32" s="5" t="inlineStr">
        <is>
          <t xml:space="preserve">    $125,000 - $149,999</t>
        </is>
      </c>
      <c r="B32" s="7" t="n">
        <v>562</v>
      </c>
      <c r="C32" s="7" t="n">
        <v>4953</v>
      </c>
      <c r="D32" s="7" t="n">
        <v>12641</v>
      </c>
      <c r="E32" s="7" t="n">
        <v>38937</v>
      </c>
      <c r="F32" s="7" t="n">
        <v>156498</v>
      </c>
      <c r="G32" s="7" t="n">
        <v>216619</v>
      </c>
      <c r="H32" s="7" t="n">
        <v>9601960</v>
      </c>
    </row>
    <row r="33">
      <c r="A33" s="5" t="inlineStr">
        <is>
          <t xml:space="preserve">    $150,000 - $199,999</t>
        </is>
      </c>
      <c r="B33" s="7" t="n">
        <v>539</v>
      </c>
      <c r="C33" s="7" t="n">
        <v>5031</v>
      </c>
      <c r="D33" s="7" t="n">
        <v>14856</v>
      </c>
      <c r="E33" s="7" t="n">
        <v>47604</v>
      </c>
      <c r="F33" s="7" t="n">
        <v>198896</v>
      </c>
      <c r="G33" s="7" t="n">
        <v>269589</v>
      </c>
      <c r="H33" s="7" t="n">
        <v>12405370</v>
      </c>
    </row>
    <row r="34">
      <c r="A34" s="5" t="inlineStr">
        <is>
          <t xml:space="preserve">    $200,000 and over</t>
        </is>
      </c>
      <c r="B34" s="7" t="n">
        <v>415</v>
      </c>
      <c r="C34" s="7" t="n">
        <v>4977</v>
      </c>
      <c r="D34" s="7" t="n">
        <v>16061</v>
      </c>
      <c r="E34" s="7" t="n">
        <v>55384</v>
      </c>
      <c r="F34" s="7" t="n">
        <v>257884</v>
      </c>
      <c r="G34" s="7" t="n">
        <v>330236</v>
      </c>
      <c r="H34" s="7" t="n">
        <v>17266233</v>
      </c>
    </row>
    <row r="35">
      <c r="A35" s="5" t="inlineStr">
        <is>
          <t>Subtotal $50,000 and over</t>
        </is>
      </c>
      <c r="B35" s="7" t="n">
        <v>5566</v>
      </c>
      <c r="C35" s="7" t="n">
        <v>41612</v>
      </c>
      <c r="D35" s="7" t="n">
        <v>107934</v>
      </c>
      <c r="E35" s="7" t="n">
        <v>325301</v>
      </c>
      <c r="F35" s="7" t="n">
        <v>1393097</v>
      </c>
      <c r="G35" s="7" t="n">
        <v>1983445</v>
      </c>
      <c r="H35" s="7" t="n">
        <v>88694006</v>
      </c>
    </row>
    <row r="36">
      <c r="A36" s="5" t="inlineStr">
        <is>
          <t xml:space="preserve">   share of households</t>
        </is>
      </c>
      <c r="B36" s="11" t="n">
        <v>0.722</v>
      </c>
      <c r="C36" s="11" t="n">
        <v>0.71</v>
      </c>
      <c r="D36" s="11" t="n">
        <v>0.7170000000000001</v>
      </c>
      <c r="E36" s="11" t="n">
        <v>0.743</v>
      </c>
      <c r="F36" s="11" t="n">
        <v>0.736</v>
      </c>
      <c r="G36" s="11" t="n">
        <v>0.6940000000000001</v>
      </c>
      <c r="H36" s="11" t="n">
        <v>0.6859999999999999</v>
      </c>
    </row>
    <row r="37">
      <c r="A37" s="5" t="inlineStr">
        <is>
          <t>Subtotal $100,000 and over</t>
        </is>
      </c>
      <c r="B37" s="7" t="n">
        <v>2623</v>
      </c>
      <c r="C37" s="7" t="n">
        <v>22337</v>
      </c>
      <c r="D37" s="7" t="n">
        <v>60137</v>
      </c>
      <c r="E37" s="7" t="n">
        <v>193645</v>
      </c>
      <c r="F37" s="7" t="n">
        <v>830790</v>
      </c>
      <c r="G37" s="7" t="n">
        <v>1125304</v>
      </c>
      <c r="H37" s="7" t="n">
        <v>52342524</v>
      </c>
    </row>
    <row r="38">
      <c r="A38" s="5" t="inlineStr">
        <is>
          <t xml:space="preserve">   share of households</t>
        </is>
      </c>
      <c r="B38" s="11" t="n">
        <v>0.34</v>
      </c>
      <c r="C38" s="11" t="n">
        <v>0.381</v>
      </c>
      <c r="D38" s="11" t="n">
        <v>0.399</v>
      </c>
      <c r="E38" s="11" t="n">
        <v>0.442</v>
      </c>
      <c r="F38" s="11" t="n">
        <v>0.439</v>
      </c>
      <c r="G38" s="11" t="n">
        <v>0.394</v>
      </c>
      <c r="H38" s="11" t="n">
        <v>0.405</v>
      </c>
    </row>
    <row r="40">
      <c r="A40" s="4" t="inlineStr">
        <is>
          <t>Income and affordability</t>
        </is>
      </c>
      <c r="B40" s="4" t="n"/>
      <c r="C40" s="4" t="n"/>
      <c r="D40" s="4" t="n"/>
      <c r="E40" s="4" t="n"/>
      <c r="F40" s="4" t="n"/>
      <c r="G40" s="4" t="n"/>
      <c r="H40" s="4" t="n"/>
    </row>
    <row r="41">
      <c r="A41" s="6" t="inlineStr">
        <is>
          <t>Median is interpolated from the bracket distribution above rather than read from the ACS median table, so the median and the brackets cannot disagree.</t>
        </is>
      </c>
    </row>
    <row r="42">
      <c r="A42" s="14" t="inlineStr"/>
      <c r="B42" s="14" t="inlineStr">
        <is>
          <t>1 mi</t>
        </is>
      </c>
      <c r="C42" s="14" t="inlineStr">
        <is>
          <t>3 mi</t>
        </is>
      </c>
      <c r="D42" s="14" t="inlineStr">
        <is>
          <t>5 mi</t>
        </is>
      </c>
      <c r="E42" s="14" t="inlineStr">
        <is>
          <t>10 mi</t>
        </is>
      </c>
      <c r="F42" s="14" t="inlineStr">
        <is>
          <t>Phoenix MSA</t>
        </is>
      </c>
      <c r="G42" s="14" t="inlineStr">
        <is>
          <t>Arizona</t>
        </is>
      </c>
      <c r="H42" s="14" t="inlineStr">
        <is>
          <t>U.S.</t>
        </is>
      </c>
    </row>
    <row r="43">
      <c r="A43" s="5" t="inlineStr">
        <is>
          <t>Average household income (2024)</t>
        </is>
      </c>
      <c r="B43" s="7" t="n">
        <v>94562</v>
      </c>
      <c r="C43" s="7" t="n">
        <v>98599</v>
      </c>
      <c r="D43" s="7" t="n">
        <v>105367</v>
      </c>
      <c r="E43" s="7" t="n">
        <v>113475</v>
      </c>
      <c r="F43" s="7" t="n">
        <v>118255</v>
      </c>
      <c r="G43" s="7" t="n">
        <v>108273</v>
      </c>
      <c r="H43" s="7" t="n">
        <v>113530</v>
      </c>
    </row>
    <row r="44">
      <c r="A44" s="5" t="inlineStr">
        <is>
          <t>Median household income (2024)</t>
        </is>
      </c>
      <c r="B44" s="7" t="n">
        <v>79731</v>
      </c>
      <c r="C44" s="7" t="n">
        <v>79857</v>
      </c>
      <c r="D44" s="7" t="n">
        <v>82682</v>
      </c>
      <c r="E44" s="7" t="n">
        <v>89670</v>
      </c>
      <c r="F44" s="7" t="n">
        <v>88866</v>
      </c>
      <c r="G44" s="7" t="n">
        <v>80392</v>
      </c>
      <c r="H44" s="7" t="n">
        <v>81202</v>
      </c>
    </row>
    <row r="45">
      <c r="A45" s="5" t="inlineStr">
        <is>
          <t>Est. annual income growth (to 2026)</t>
        </is>
      </c>
      <c r="B45" s="9" t="n">
        <v>0.062</v>
      </c>
      <c r="C45" s="12" t="n"/>
      <c r="D45" s="12" t="n"/>
      <c r="E45" s="12" t="n"/>
      <c r="F45" s="12" t="n"/>
      <c r="G45" s="12" t="n"/>
      <c r="H45" s="12" t="n"/>
      <c r="I45" s="2" t="inlineStr">
        <is>
          <t>An assumption, not a measurement.</t>
        </is>
      </c>
    </row>
    <row r="46">
      <c r="A46" s="5" t="inlineStr">
        <is>
          <t>Average household income (2026 est.)</t>
        </is>
      </c>
      <c r="B46" s="7" t="n">
        <v>106651.184328</v>
      </c>
      <c r="C46" s="7" t="n">
        <v>111204.290556</v>
      </c>
      <c r="D46" s="7" t="n">
        <v>118837.538748</v>
      </c>
      <c r="E46" s="7" t="n">
        <v>127982.0979</v>
      </c>
      <c r="F46" s="7" t="n">
        <v>133373.19222</v>
      </c>
      <c r="G46" s="7" t="n">
        <v>122115.053412</v>
      </c>
      <c r="H46" s="7" t="n">
        <v>128044.12932</v>
      </c>
    </row>
    <row r="47">
      <c r="A47" s="5" t="inlineStr">
        <is>
          <t>Renter share</t>
        </is>
      </c>
      <c r="B47" s="11" t="n">
        <v>0.434</v>
      </c>
      <c r="C47" s="11" t="n">
        <v>0.391</v>
      </c>
      <c r="D47" s="11" t="n">
        <v>0.391</v>
      </c>
      <c r="E47" s="11" t="n">
        <v>0.392</v>
      </c>
      <c r="F47" s="11" t="n">
        <v>0.334</v>
      </c>
      <c r="G47" s="11" t="n">
        <v>0.326</v>
      </c>
      <c r="H47" s="11" t="n">
        <v>0.348</v>
      </c>
    </row>
    <row r="48">
      <c r="A48" s="5" t="inlineStr">
        <is>
          <t>Rent-to-income at $1,457/mo (subject in-place rent)</t>
        </is>
      </c>
      <c r="B48" s="11" t="n">
        <v>0.184893297519088</v>
      </c>
      <c r="C48" s="11" t="n">
        <v>0.1773230965831297</v>
      </c>
      <c r="D48" s="11" t="n">
        <v>0.1659331669308227</v>
      </c>
      <c r="E48" s="11" t="n">
        <v>0.1540769332452082</v>
      </c>
      <c r="F48" s="11" t="n">
        <v>0.1478489704452243</v>
      </c>
      <c r="G48" s="11" t="n">
        <v>0.1614795932503948</v>
      </c>
      <c r="H48" s="11" t="n">
        <v>0.1540022901435744</v>
      </c>
      <c r="I48" s="2" t="inlineStr">
        <is>
          <t>Against 2024 average household income by ring; the rent is the uploaded roll's unit-weighted in-place rent.</t>
        </is>
      </c>
    </row>
    <row r="50">
      <c r="A50" s="4" t="inlineStr">
        <is>
          <t>Home value — ZIP 85204 vs Phoenix, AZ</t>
        </is>
      </c>
      <c r="B50" s="4" t="n"/>
      <c r="C50" s="4" t="n"/>
      <c r="D50" s="4" t="n"/>
      <c r="E50" s="4" t="n"/>
      <c r="F50" s="4" t="n"/>
      <c r="G50" s="4" t="n"/>
      <c r="H50" s="4" t="n"/>
    </row>
    <row r="51">
      <c r="A51" s="6" t="inlineStr">
        <is>
          <t>ZIP geography, not a drive ring — the only section here that does not share the columns above, so it is shown as its own three figures rather than stretched across ring headers it does not describe.</t>
        </is>
      </c>
    </row>
    <row r="52">
      <c r="A52" s="14" t="inlineStr"/>
      <c r="B52" s="14" t="inlineStr">
        <is>
          <t>Value</t>
        </is>
      </c>
    </row>
    <row r="53">
      <c r="A53" s="5" t="inlineStr">
        <is>
          <t>ZIP home value</t>
        </is>
      </c>
      <c r="B53" s="7" t="n">
        <v>390790.3248</v>
      </c>
    </row>
    <row r="54">
      <c r="A54" s="5" t="inlineStr">
        <is>
          <t>Metro home value</t>
        </is>
      </c>
      <c r="B54" s="7" t="n">
        <v>446248.25</v>
      </c>
    </row>
    <row r="55">
      <c r="A55" s="5" t="inlineStr">
        <is>
          <t>ZIP vs metro</t>
        </is>
      </c>
      <c r="B55" s="11" t="n">
        <v>-0.1242759499897198</v>
      </c>
    </row>
    <row r="56">
      <c r="A56" s="2" t="inlineStr">
        <is>
          <t>Home values: Zillow Home Value Index (ZHVI), Zillow Group</t>
        </is>
      </c>
    </row>
    <row r="58">
      <c r="A58" s="4" t="inlineStr">
        <is>
          <t>Labor market</t>
        </is>
      </c>
      <c r="B58" s="4" t="n"/>
      <c r="C58" s="4" t="n"/>
      <c r="D58" s="4" t="n"/>
      <c r="E58" s="4" t="n"/>
      <c r="F58" s="4" t="n"/>
      <c r="G58" s="4" t="n"/>
      <c r="H58" s="4" t="n"/>
    </row>
    <row r="59">
      <c r="A59" s="6" t="inlineStr">
        <is>
          <t>Ring job counts are WORKPLACE counts — jobs located inside the ring, not residents who hold jobs. The unemployment row above is the opposite: residents. The two answer different questions and are not interchangeable.</t>
        </is>
      </c>
    </row>
    <row r="60">
      <c r="A60" s="14" t="inlineStr"/>
      <c r="B60" s="14" t="inlineStr">
        <is>
          <t>1 mi</t>
        </is>
      </c>
      <c r="C60" s="14" t="inlineStr">
        <is>
          <t>3 mi</t>
        </is>
      </c>
      <c r="D60" s="14" t="inlineStr">
        <is>
          <t>5 mi</t>
        </is>
      </c>
      <c r="E60" s="14" t="inlineStr">
        <is>
          <t>10 mi</t>
        </is>
      </c>
      <c r="F60" s="14" t="inlineStr">
        <is>
          <t>Phoenix MSA</t>
        </is>
      </c>
      <c r="G60" s="14" t="inlineStr">
        <is>
          <t>Arizona</t>
        </is>
      </c>
      <c r="H60" s="14" t="inlineStr">
        <is>
          <t>U.S.</t>
        </is>
      </c>
    </row>
    <row r="61">
      <c r="A61" s="5" t="inlineStr">
        <is>
          <t>Unemployment rate (residents, ACS)</t>
        </is>
      </c>
      <c r="B61" s="11" t="n">
        <v>0.052</v>
      </c>
      <c r="C61" s="11" t="n">
        <v>0.046</v>
      </c>
      <c r="D61" s="11" t="n">
        <v>0.045</v>
      </c>
      <c r="E61" s="11" t="n">
        <v>0.043</v>
      </c>
      <c r="F61" s="11" t="n">
        <v>0.047</v>
      </c>
      <c r="G61" s="11" t="n">
        <v>0.051</v>
      </c>
      <c r="H61" s="11" t="n">
        <v>0.052</v>
      </c>
    </row>
    <row r="62">
      <c r="A62" s="13" t="inlineStr">
        <is>
          <t>Jobs located inside the ring — LODES workplace counts</t>
        </is>
      </c>
    </row>
    <row r="63">
      <c r="A63" s="5" t="inlineStr">
        <is>
          <t xml:space="preserve">    2019</t>
        </is>
      </c>
      <c r="B63" s="7" t="n">
        <v>4138</v>
      </c>
      <c r="C63" s="7" t="n">
        <v>59160</v>
      </c>
      <c r="D63" s="7" t="n">
        <v>150089</v>
      </c>
      <c r="E63" s="7" t="n">
        <v>458587</v>
      </c>
      <c r="F63" s="12" t="n"/>
      <c r="G63" s="12" t="n"/>
      <c r="H63" s="12" t="n"/>
    </row>
    <row r="64">
      <c r="A64" s="5" t="inlineStr">
        <is>
          <t xml:space="preserve">    2020</t>
        </is>
      </c>
      <c r="B64" s="7" t="n">
        <v>4547</v>
      </c>
      <c r="C64" s="7" t="n">
        <v>58281</v>
      </c>
      <c r="D64" s="7" t="n">
        <v>150081</v>
      </c>
      <c r="E64" s="7" t="n">
        <v>455808</v>
      </c>
      <c r="F64" s="12" t="n"/>
      <c r="G64" s="12" t="n"/>
      <c r="H64" s="12" t="n"/>
    </row>
    <row r="65">
      <c r="A65" s="5" t="inlineStr">
        <is>
          <t xml:space="preserve">    2021</t>
        </is>
      </c>
      <c r="B65" s="7" t="n">
        <v>4551</v>
      </c>
      <c r="C65" s="7" t="n">
        <v>59099</v>
      </c>
      <c r="D65" s="7" t="n">
        <v>152118</v>
      </c>
      <c r="E65" s="7" t="n">
        <v>466363</v>
      </c>
      <c r="F65" s="12" t="n"/>
      <c r="G65" s="12" t="n"/>
      <c r="H65" s="12" t="n"/>
    </row>
    <row r="66">
      <c r="A66" s="5" t="inlineStr">
        <is>
          <t xml:space="preserve">    2022</t>
        </is>
      </c>
      <c r="B66" s="7" t="n">
        <v>4739</v>
      </c>
      <c r="C66" s="7" t="n">
        <v>63423</v>
      </c>
      <c r="D66" s="7" t="n">
        <v>162056</v>
      </c>
      <c r="E66" s="7" t="n">
        <v>501185</v>
      </c>
      <c r="F66" s="12" t="n"/>
      <c r="G66" s="12" t="n"/>
      <c r="H66" s="12" t="n"/>
    </row>
    <row r="67">
      <c r="A67" s="5" t="inlineStr">
        <is>
          <t xml:space="preserve">    2023  (latest)</t>
        </is>
      </c>
      <c r="B67" s="7" t="n">
        <v>5237</v>
      </c>
      <c r="C67" s="7" t="n">
        <v>65104</v>
      </c>
      <c r="D67" s="7" t="n">
        <v>165142</v>
      </c>
      <c r="E67" s="7" t="n">
        <v>516884</v>
      </c>
      <c r="F67" s="12" t="n"/>
      <c r="G67" s="12" t="n"/>
      <c r="H67" s="12" t="n"/>
    </row>
    <row r="68">
      <c r="A68" s="5" t="inlineStr">
        <is>
          <t xml:space="preserve">    Job growth 2019 to 2023</t>
        </is>
      </c>
      <c r="B68" s="11" t="n">
        <v>0.2655872402126631</v>
      </c>
      <c r="C68" s="11" t="n">
        <v>0.100473292765382</v>
      </c>
      <c r="D68" s="11" t="n">
        <v>0.1002938256634396</v>
      </c>
      <c r="E68" s="11" t="n">
        <v>0.1271230976892062</v>
      </c>
      <c r="F68" s="12" t="n"/>
      <c r="G68" s="12" t="n"/>
      <c r="H68" s="12" t="n"/>
      <c r="I68" s="2" t="inlineStr">
        <is>
          <t>Already a fraction in the engine's output, unlike the rates above.</t>
        </is>
      </c>
    </row>
    <row r="69">
      <c r="A69" s="5" t="inlineStr">
        <is>
          <t xml:space="preserve">    Job CAGR (4-yr)</t>
        </is>
      </c>
      <c r="B69" s="11" t="n">
        <v>0.06065226052044004</v>
      </c>
      <c r="C69" s="11" t="n">
        <v>0.02422383167818176</v>
      </c>
      <c r="D69" s="11" t="n">
        <v>0.02418207107245318</v>
      </c>
      <c r="E69" s="11" t="n">
        <v>0.03036912700199279</v>
      </c>
      <c r="F69" s="12" t="n"/>
      <c r="G69" s="12" t="n"/>
      <c r="H69" s="12" t="n"/>
    </row>
    <row r="71">
      <c r="A71" s="13" t="inlineStr">
        <is>
          <t>Metro nonfarm employment and unemployment — Maricopa County, Arizona</t>
        </is>
      </c>
    </row>
    <row r="72">
      <c r="A72" s="14" t="inlineStr">
        <is>
          <t>Year</t>
        </is>
      </c>
      <c r="B72" s="14" t="inlineStr">
        <is>
          <t>Nonfarm jobs (000s)</t>
        </is>
      </c>
      <c r="C72" s="14" t="inlineStr">
        <is>
          <t>Job growth</t>
        </is>
      </c>
      <c r="D72" s="14" t="inlineStr">
        <is>
          <t>Unemployment</t>
        </is>
      </c>
    </row>
    <row r="73">
      <c r="A73" s="12" t="n">
        <v>2026</v>
      </c>
      <c r="B73" s="10" t="n">
        <v>2468.69</v>
      </c>
      <c r="C73" s="11" t="n">
        <v>0.002517776721935983</v>
      </c>
      <c r="D73" s="11" t="n">
        <v>0.04389999999999999</v>
      </c>
    </row>
    <row r="74">
      <c r="A74" s="12" t="n">
        <v>2025</v>
      </c>
      <c r="B74" s="10" t="n">
        <v>2462.49</v>
      </c>
      <c r="C74" s="11" t="n">
        <v>0.002626178726730766</v>
      </c>
      <c r="D74" s="11" t="n">
        <v>0.0381</v>
      </c>
    </row>
    <row r="75">
      <c r="A75" s="12" t="n">
        <v>2024</v>
      </c>
      <c r="B75" s="10" t="n">
        <v>2456.04</v>
      </c>
      <c r="C75" s="11" t="n">
        <v>0.02243406947942472</v>
      </c>
      <c r="D75" s="11" t="n">
        <v>0.0328</v>
      </c>
    </row>
    <row r="76">
      <c r="A76" s="12" t="n">
        <v>2023</v>
      </c>
      <c r="B76" s="10" t="n">
        <v>2402.15</v>
      </c>
      <c r="C76" s="11" t="n">
        <v>0.03166081866321946</v>
      </c>
      <c r="D76" s="11" t="n">
        <v>0.0326</v>
      </c>
    </row>
    <row r="77">
      <c r="A77" s="12" t="n">
        <v>2022</v>
      </c>
      <c r="B77" s="10" t="n">
        <v>2328.43</v>
      </c>
      <c r="C77" s="11" t="n">
        <v>0.05041323059710923</v>
      </c>
      <c r="D77" s="11" t="n">
        <v>0.0332</v>
      </c>
    </row>
    <row r="78">
      <c r="A78" s="12" t="n">
        <v>2021</v>
      </c>
      <c r="B78" s="10" t="n">
        <v>2216.68</v>
      </c>
      <c r="C78" s="11" t="n">
        <v>0.04558897751446889</v>
      </c>
      <c r="D78" s="11" t="n">
        <v>0.0462</v>
      </c>
    </row>
    <row r="79">
      <c r="A79" s="12" t="n">
        <v>2020</v>
      </c>
      <c r="B79" s="10" t="n">
        <v>2120.03</v>
      </c>
      <c r="C79" s="11" t="n">
        <v>-0.02628980328576602</v>
      </c>
      <c r="D79" s="11" t="n">
        <v>0.0728</v>
      </c>
    </row>
    <row r="80">
      <c r="A80" s="12" t="n">
        <v>2019</v>
      </c>
      <c r="B80" s="10" t="n">
        <v>2177.27</v>
      </c>
      <c r="C80" s="11" t="n">
        <v>0.03380213477170857</v>
      </c>
      <c r="D80" s="11" t="n">
        <v>0.0413</v>
      </c>
    </row>
    <row r="81">
      <c r="A81" s="12" t="n">
        <v>2018</v>
      </c>
      <c r="B81" s="10" t="n">
        <v>2106.08</v>
      </c>
      <c r="C81" s="11" t="n">
        <v>0.03344079531681654</v>
      </c>
      <c r="D81" s="11" t="n">
        <v>0.0415</v>
      </c>
    </row>
    <row r="82">
      <c r="A82" s="12" t="n">
        <v>2017</v>
      </c>
      <c r="B82" s="10" t="n">
        <v>2037.93</v>
      </c>
      <c r="C82" s="11" t="n">
        <v>0.03009517840264042</v>
      </c>
      <c r="D82" s="11" t="n">
        <v>0.0428</v>
      </c>
    </row>
    <row r="83">
      <c r="A83" s="12" t="n">
        <v>2016</v>
      </c>
      <c r="B83" s="10" t="n">
        <v>1978.39</v>
      </c>
      <c r="C83" s="12" t="n"/>
      <c r="D83" s="11" t="n">
        <v>0.0471</v>
      </c>
    </row>
    <row r="85">
      <c r="A85" s="4" t="inlineStr">
        <is>
          <t>Jobs by industry (2023)</t>
        </is>
      </c>
      <c r="B85" s="4" t="n"/>
      <c r="C85" s="4" t="n"/>
      <c r="D85" s="4" t="n"/>
      <c r="E85" s="4" t="n"/>
      <c r="F85" s="4" t="n"/>
      <c r="G85" s="4" t="n"/>
      <c r="H85" s="4" t="n"/>
    </row>
    <row r="86">
      <c r="A86" s="6" t="inlineStr">
        <is>
          <t>Share of jobs by sector, sorted by the metro's own concentration. Ring, MSA and state shares come from LODES workplace counts; the U.S. column is QCEW — a different survey, so read it as a benchmark rather than the same measurement. The location quotient on each row is the metro share over the national share.</t>
        </is>
      </c>
    </row>
    <row r="87">
      <c r="A87" s="14" t="inlineStr"/>
      <c r="B87" s="14" t="inlineStr">
        <is>
          <t>1 mi</t>
        </is>
      </c>
      <c r="C87" s="14" t="inlineStr">
        <is>
          <t>3 mi</t>
        </is>
      </c>
      <c r="D87" s="14" t="inlineStr">
        <is>
          <t>5 mi</t>
        </is>
      </c>
      <c r="E87" s="14" t="inlineStr">
        <is>
          <t>10 mi</t>
        </is>
      </c>
      <c r="F87" s="14" t="inlineStr">
        <is>
          <t>Phoenix MSA</t>
        </is>
      </c>
      <c r="G87" s="14" t="inlineStr">
        <is>
          <t>Arizona</t>
        </is>
      </c>
      <c r="H87" s="14" t="inlineStr">
        <is>
          <t>U.S.</t>
        </is>
      </c>
    </row>
    <row r="88">
      <c r="A88" s="5" t="inlineStr">
        <is>
          <t>Health Care/Social Asst</t>
        </is>
      </c>
      <c r="B88" s="11" t="n">
        <v>0.1676532365858316</v>
      </c>
      <c r="C88" s="11" t="n">
        <v>0.1323574588350946</v>
      </c>
      <c r="D88" s="11" t="n">
        <v>0.1282956485933318</v>
      </c>
      <c r="E88" s="11" t="n">
        <v>0.1575340743105333</v>
      </c>
      <c r="F88" s="11" t="n">
        <v>0.1439230188830762</v>
      </c>
      <c r="G88" s="11" t="n">
        <v>0.1480747084992491</v>
      </c>
      <c r="H88" s="11" t="n">
        <v>0.1524112221376376</v>
      </c>
      <c r="I88" s="2" t="inlineStr">
        <is>
          <t>Location quotient vs U.S.: 0.94x — less concentrated here.</t>
        </is>
      </c>
    </row>
    <row r="89">
      <c r="A89" s="5" t="inlineStr">
        <is>
          <t>Retail Trade</t>
        </is>
      </c>
      <c r="B89" s="11" t="n">
        <v>0.1403475272102349</v>
      </c>
      <c r="C89" s="11" t="n">
        <v>0.1312668960432539</v>
      </c>
      <c r="D89" s="11" t="n">
        <v>0.1295612260963292</v>
      </c>
      <c r="E89" s="11" t="n">
        <v>0.1260396413128646</v>
      </c>
      <c r="F89" s="11" t="n">
        <v>0.1090536545703669</v>
      </c>
      <c r="G89" s="11" t="n">
        <v>0.1100206596769526</v>
      </c>
      <c r="H89" s="11" t="n">
        <v>0.1019921721752688</v>
      </c>
      <c r="I89" s="2" t="inlineStr">
        <is>
          <t>Location quotient vs U.S.: 1.07x — more concentrated here.</t>
        </is>
      </c>
    </row>
    <row r="90">
      <c r="A90" s="5" t="inlineStr">
        <is>
          <t>Accommodation/Food Svcs</t>
        </is>
      </c>
      <c r="B90" s="11" t="n">
        <v>0.1094137865189994</v>
      </c>
      <c r="C90" s="11" t="n">
        <v>0.09159191447530106</v>
      </c>
      <c r="D90" s="11" t="n">
        <v>0.09612333628029211</v>
      </c>
      <c r="E90" s="11" t="n">
        <v>0.09749944378343345</v>
      </c>
      <c r="F90" s="11" t="n">
        <v>0.09153364975214603</v>
      </c>
      <c r="G90" s="11" t="n">
        <v>0.09799831322286184</v>
      </c>
      <c r="H90" s="11" t="n">
        <v>0.09210003364899073</v>
      </c>
      <c r="I90" s="2" t="inlineStr">
        <is>
          <t>Location quotient vs U.S.: 0.99x — less concentrated here.</t>
        </is>
      </c>
    </row>
    <row r="91">
      <c r="A91" s="5" t="inlineStr">
        <is>
          <t>Admin/Support/Waste</t>
        </is>
      </c>
      <c r="B91" s="11" t="n">
        <v>0.09203742600725606</v>
      </c>
      <c r="C91" s="11" t="n">
        <v>0.1101929220938806</v>
      </c>
      <c r="D91" s="11" t="n">
        <v>0.09008005231861065</v>
      </c>
      <c r="E91" s="11" t="n">
        <v>0.07061532062257563</v>
      </c>
      <c r="F91" s="11" t="n">
        <v>0.08654896600644772</v>
      </c>
      <c r="G91" s="11" t="n">
        <v>0.08053357937738248</v>
      </c>
      <c r="H91" s="11" t="n">
        <v>0.06170694540515537</v>
      </c>
      <c r="I91" s="2" t="inlineStr">
        <is>
          <t>Location quotient vs U.S.: 1.40x — more concentrated here.</t>
        </is>
      </c>
    </row>
    <row r="92">
      <c r="A92" s="5" t="inlineStr">
        <is>
          <t>Construction</t>
        </is>
      </c>
      <c r="B92" s="11" t="n">
        <v>0.03398892495703647</v>
      </c>
      <c r="C92" s="11" t="n">
        <v>0.1437238879331531</v>
      </c>
      <c r="D92" s="11" t="n">
        <v>0.1065265044628259</v>
      </c>
      <c r="E92" s="11" t="n">
        <v>0.07424281996962574</v>
      </c>
      <c r="F92" s="11" t="n">
        <v>0.07168567465967132</v>
      </c>
      <c r="G92" s="11" t="n">
        <v>0.0692629280579044</v>
      </c>
      <c r="H92" s="11" t="n">
        <v>0.0531750429082045</v>
      </c>
      <c r="I92" s="2" t="inlineStr">
        <is>
          <t>Location quotient vs U.S.: 1.35x — more concentrated here.</t>
        </is>
      </c>
    </row>
    <row r="93">
      <c r="A93" s="5" t="inlineStr">
        <is>
          <t>Educational Services</t>
        </is>
      </c>
      <c r="B93" s="11" t="n">
        <v>0.05632995990070651</v>
      </c>
      <c r="C93" s="11" t="n">
        <v>0.09206807569427378</v>
      </c>
      <c r="D93" s="11" t="n">
        <v>0.1103474585508229</v>
      </c>
      <c r="E93" s="11" t="n">
        <v>0.09778383973224218</v>
      </c>
      <c r="F93" s="11" t="n">
        <v>0.0692937123890178</v>
      </c>
      <c r="G93" s="11" t="n">
        <v>0.07805244418719343</v>
      </c>
      <c r="H93" s="11" t="n">
        <v>0.08463384936674581</v>
      </c>
      <c r="I93" s="2" t="inlineStr">
        <is>
          <t>Location quotient vs U.S.: 0.82x — less concentrated here.</t>
        </is>
      </c>
    </row>
    <row r="94">
      <c r="A94" s="5" t="inlineStr">
        <is>
          <t>Finance/Insurance</t>
        </is>
      </c>
      <c r="B94" s="11" t="n">
        <v>0.01355738017949207</v>
      </c>
      <c r="C94" s="11" t="n">
        <v>0.02563590562791841</v>
      </c>
      <c r="D94" s="11" t="n">
        <v>0.02846641072531518</v>
      </c>
      <c r="E94" s="11" t="n">
        <v>0.06430443909186763</v>
      </c>
      <c r="F94" s="11" t="n">
        <v>0.06699836548547758</v>
      </c>
      <c r="G94" s="11" t="n">
        <v>0.05584002806837911</v>
      </c>
      <c r="H94" s="11" t="n">
        <v>0.04139724841428747</v>
      </c>
      <c r="I94" s="2" t="inlineStr">
        <is>
          <t>Location quotient vs U.S.: 1.62x — more concentrated here.</t>
        </is>
      </c>
    </row>
    <row r="95">
      <c r="A95" s="5" t="inlineStr">
        <is>
          <t>Manufacturing</t>
        </is>
      </c>
      <c r="B95" s="11" t="n">
        <v>0.005346572465151804</v>
      </c>
      <c r="C95" s="11" t="n">
        <v>0.03838473826492996</v>
      </c>
      <c r="D95" s="11" t="n">
        <v>0.04546390379188819</v>
      </c>
      <c r="E95" s="11" t="n">
        <v>0.06499124563490911</v>
      </c>
      <c r="F95" s="11" t="n">
        <v>0.06180957654864814</v>
      </c>
      <c r="G95" s="11" t="n">
        <v>0.06178450068945185</v>
      </c>
      <c r="H95" s="11" t="n">
        <v>0.08451882031580928</v>
      </c>
      <c r="I95" s="2" t="inlineStr">
        <is>
          <t>Location quotient vs U.S.: 0.73x — less concentrated here.</t>
        </is>
      </c>
    </row>
    <row r="96">
      <c r="A96" s="5" t="inlineStr">
        <is>
          <t>Professional/Scientific/Tech</t>
        </is>
      </c>
      <c r="B96" s="11" t="n">
        <v>0.03532556807332442</v>
      </c>
      <c r="C96" s="11" t="n">
        <v>0.06547984762840993</v>
      </c>
      <c r="D96" s="11" t="n">
        <v>0.0594276440881181</v>
      </c>
      <c r="E96" s="11" t="n">
        <v>0.06130183696566935</v>
      </c>
      <c r="F96" s="11" t="n">
        <v>0.06005544300027939</v>
      </c>
      <c r="G96" s="11" t="n">
        <v>0.05671111569578283</v>
      </c>
      <c r="H96" s="11" t="n">
        <v>0.07101058481218332</v>
      </c>
      <c r="I96" s="2" t="inlineStr">
        <is>
          <t>Location quotient vs U.S.: 0.85x — less concentrated here.</t>
        </is>
      </c>
    </row>
    <row r="97">
      <c r="A97" s="5" t="inlineStr">
        <is>
          <t>Transportation/Warehousing</t>
        </is>
      </c>
      <c r="B97" s="11" t="n">
        <v>0.01069314493030361</v>
      </c>
      <c r="C97" s="11" t="n">
        <v>0.006036495453428361</v>
      </c>
      <c r="D97" s="11" t="n">
        <v>0.01906843807147788</v>
      </c>
      <c r="E97" s="11" t="n">
        <v>0.0230167251903228</v>
      </c>
      <c r="F97" s="11" t="n">
        <v>0.0473268911935302</v>
      </c>
      <c r="G97" s="11" t="n">
        <v>0.04326179016785311</v>
      </c>
      <c r="H97" s="11" t="n">
        <v>0.04840196213219566</v>
      </c>
      <c r="I97" s="2" t="inlineStr">
        <is>
          <t>Location quotient vs U.S.: 0.98x — less concentrated here.</t>
        </is>
      </c>
    </row>
    <row r="98">
      <c r="A98" s="5" t="inlineStr">
        <is>
          <t>Wholesale Trade</t>
        </is>
      </c>
      <c r="B98" s="11" t="n">
        <v>0.007828909681115142</v>
      </c>
      <c r="C98" s="11" t="n">
        <v>0.03605001228803146</v>
      </c>
      <c r="D98" s="11" t="n">
        <v>0.03811870995870221</v>
      </c>
      <c r="E98" s="11" t="n">
        <v>0.03245015815897153</v>
      </c>
      <c r="F98" s="11" t="n">
        <v>0.04109248140049621</v>
      </c>
      <c r="G98" s="11" t="n">
        <v>0.03708044284108286</v>
      </c>
      <c r="H98" s="11" t="n">
        <v>0.03992451539947575</v>
      </c>
      <c r="I98" s="2" t="inlineStr">
        <is>
          <t>Location quotient vs U.S.: 1.03x — more concentrated here.</t>
        </is>
      </c>
    </row>
    <row r="99">
      <c r="A99" s="5" t="inlineStr">
        <is>
          <t>Public Administration</t>
        </is>
      </c>
      <c r="B99" s="11" t="n">
        <v>0</v>
      </c>
      <c r="C99" s="11" t="n">
        <v>0.001873924797247481</v>
      </c>
      <c r="D99" s="11" t="n">
        <v>0.02761865546014945</v>
      </c>
      <c r="E99" s="11" t="n">
        <v>0.02183464406976407</v>
      </c>
      <c r="F99" s="11" t="n">
        <v>0.03285591679200175</v>
      </c>
      <c r="G99" s="11" t="n">
        <v>0.04120792091186574</v>
      </c>
      <c r="H99" s="11" t="n">
        <v>0.04966983338636385</v>
      </c>
      <c r="I99" s="2" t="inlineStr">
        <is>
          <t>Location quotient vs U.S.: 0.66x — less concentrated here.</t>
        </is>
      </c>
    </row>
    <row r="100">
      <c r="A100" s="5" t="inlineStr">
        <is>
          <t>Other Services</t>
        </is>
      </c>
      <c r="B100" s="11" t="n">
        <v>0.01546687034561772</v>
      </c>
      <c r="C100" s="11" t="n">
        <v>0.02944519537970017</v>
      </c>
      <c r="D100" s="11" t="n">
        <v>0.03031936151917744</v>
      </c>
      <c r="E100" s="11" t="n">
        <v>0.02663842053841764</v>
      </c>
      <c r="F100" s="11" t="n">
        <v>0.02745633069056147</v>
      </c>
      <c r="G100" s="11" t="n">
        <v>0.02813810432102126</v>
      </c>
      <c r="H100" s="11" t="n">
        <v>0.03015265325357227</v>
      </c>
      <c r="I100" s="2" t="inlineStr">
        <is>
          <t>Location quotient vs U.S.: 0.91x — less concentrated here.</t>
        </is>
      </c>
    </row>
    <row r="101">
      <c r="A101" s="5" t="inlineStr">
        <is>
          <t>Arts/Entertainment/Rec</t>
        </is>
      </c>
      <c r="B101" s="11" t="n">
        <v>0.2742027878556426</v>
      </c>
      <c r="C101" s="11" t="n">
        <v>0.03210248218235439</v>
      </c>
      <c r="D101" s="11" t="n">
        <v>0.02873284809436727</v>
      </c>
      <c r="E101" s="11" t="n">
        <v>0.02107432020662236</v>
      </c>
      <c r="F101" s="11" t="n">
        <v>0.02090656164729619</v>
      </c>
      <c r="G101" s="11" t="n">
        <v>0.02117990984115704</v>
      </c>
      <c r="H101" s="11" t="n">
        <v>0.01844252444674844</v>
      </c>
      <c r="I101" s="2" t="inlineStr">
        <is>
          <t>Location quotient vs U.S.: 1.13x — more concentrated here.</t>
        </is>
      </c>
    </row>
    <row r="102">
      <c r="A102" s="5" t="inlineStr">
        <is>
          <t>Real Estate/Rental</t>
        </is>
      </c>
      <c r="B102" s="11" t="n">
        <v>0.03341607790719878</v>
      </c>
      <c r="C102" s="11" t="n">
        <v>0.03409928729417547</v>
      </c>
      <c r="D102" s="11" t="n">
        <v>0.02407019413595572</v>
      </c>
      <c r="E102" s="11" t="n">
        <v>0.02037590566567031</v>
      </c>
      <c r="F102" s="11" t="n">
        <v>0.02084382439592392</v>
      </c>
      <c r="G102" s="11" t="n">
        <v>0.01961125167587262</v>
      </c>
      <c r="H102" s="11" t="n">
        <v>0.01586685774361</v>
      </c>
      <c r="I102" s="2" t="inlineStr">
        <is>
          <t>Location quotient vs U.S.: 1.31x — more concentrated here.</t>
        </is>
      </c>
    </row>
    <row r="103">
      <c r="A103" s="5" t="inlineStr">
        <is>
          <t>Information</t>
        </is>
      </c>
      <c r="B103" s="11" t="n">
        <v>0.002673286232575902</v>
      </c>
      <c r="C103" s="11" t="n">
        <v>0.01090562791840747</v>
      </c>
      <c r="D103" s="11" t="n">
        <v>0.01293432318852866</v>
      </c>
      <c r="E103" s="11" t="n">
        <v>0.0170598875958869</v>
      </c>
      <c r="F103" s="11" t="n">
        <v>0.01906250470529385</v>
      </c>
      <c r="G103" s="11" t="n">
        <v>0.01736157873170788</v>
      </c>
      <c r="H103" s="11" t="n">
        <v>0.02037764401856688</v>
      </c>
      <c r="I103" s="2" t="inlineStr">
        <is>
          <t>Location quotient vs U.S.: 0.94x — less concentrated here.</t>
        </is>
      </c>
    </row>
    <row r="104">
      <c r="A104" s="5" t="inlineStr">
        <is>
          <t>Mgmt of Companies</t>
        </is>
      </c>
      <c r="B104" s="11" t="n">
        <v>0.0005728470498376934</v>
      </c>
      <c r="C104" s="11" t="n">
        <v>0.01675780289997542</v>
      </c>
      <c r="D104" s="11" t="n">
        <v>0.01896549636070775</v>
      </c>
      <c r="E104" s="11" t="n">
        <v>0.01917447788192731</v>
      </c>
      <c r="F104" s="11" t="n">
        <v>0.01809509628913341</v>
      </c>
      <c r="G104" s="11" t="n">
        <v>0.01520137056214125</v>
      </c>
      <c r="H104" s="11" t="n">
        <v>0.0166872404072684</v>
      </c>
      <c r="I104" s="2" t="inlineStr">
        <is>
          <t>Location quotient vs U.S.: 1.08x — more concentrated here.</t>
        </is>
      </c>
    </row>
    <row r="105">
      <c r="A105" s="5" t="inlineStr">
        <is>
          <t>Utilities</t>
        </is>
      </c>
      <c r="B105" s="11" t="n">
        <v>0.001145694099675387</v>
      </c>
      <c r="C105" s="11" t="n">
        <v>0.0007219218481199312</v>
      </c>
      <c r="D105" s="11" t="n">
        <v>0.003772510929987526</v>
      </c>
      <c r="E105" s="11" t="n">
        <v>0.002513131547636321</v>
      </c>
      <c r="F105" s="11" t="n">
        <v>0.006769767671410718</v>
      </c>
      <c r="G105" s="11" t="n">
        <v>0.006825111647899759</v>
      </c>
      <c r="H105" s="11" t="n">
        <v>0.0054838649167028</v>
      </c>
      <c r="I105" s="2" t="inlineStr">
        <is>
          <t>Location quotient vs U.S.: 1.23x — more concentrated here.</t>
        </is>
      </c>
    </row>
    <row r="106">
      <c r="A106" s="5" t="inlineStr">
        <is>
          <t>Agriculture/Forestry/Fishing</t>
        </is>
      </c>
      <c r="B106" s="11" t="n">
        <v>0</v>
      </c>
      <c r="C106" s="11" t="n">
        <v>0.0006297616121897272</v>
      </c>
      <c r="D106" s="11" t="n">
        <v>0.001725787504087392</v>
      </c>
      <c r="E106" s="11" t="n">
        <v>0.001151126459463904</v>
      </c>
      <c r="F106" s="11" t="n">
        <v>0.003239751660864168</v>
      </c>
      <c r="G106" s="11" t="n">
        <v>0.007704795534784445</v>
      </c>
      <c r="H106" s="11" t="n">
        <v>0.008224135502638645</v>
      </c>
      <c r="I106" s="2" t="inlineStr">
        <is>
          <t>Location quotient vs U.S.: 0.39x — less concentrated here.</t>
        </is>
      </c>
    </row>
    <row r="107">
      <c r="A107" s="5" t="inlineStr">
        <is>
          <t>Mining/Oil &amp; Gas</t>
        </is>
      </c>
      <c r="B107" s="11" t="n">
        <v>0</v>
      </c>
      <c r="C107" s="11" t="n">
        <v>0.0006758417301548292</v>
      </c>
      <c r="D107" s="11" t="n">
        <v>0.0003814898693245813</v>
      </c>
      <c r="E107" s="11" t="n">
        <v>0.0003985412615959063</v>
      </c>
      <c r="F107" s="11" t="n">
        <v>0.00144881225835702</v>
      </c>
      <c r="G107" s="11" t="n">
        <v>0.004149446289456433</v>
      </c>
      <c r="H107" s="11" t="n">
        <v>0.003822849608574414</v>
      </c>
      <c r="I107" s="2" t="inlineStr">
        <is>
          <t>Location quotient vs U.S.: 0.38x — less concentrated here.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81"/>
  <sheetViews>
    <sheetView workbookViewId="0">
      <pane ySplit="5" topLeftCell="A6" activePane="bottomLeft" state="frozen"/>
      <selection pane="bottomLeft" activeCell="A1" sqref="A1"/>
    </sheetView>
  </sheetViews>
  <sheetFormatPr baseColWidth="8" defaultRowHeight="15"/>
  <cols>
    <col width="30" customWidth="1" min="1" max="1"/>
    <col width="42" customWidth="1" min="2" max="2"/>
    <col width="42" customWidth="1" min="3" max="3"/>
    <col width="42" customWidth="1" min="4" max="4"/>
    <col width="22" customWidth="1" min="5" max="5"/>
    <col width="42" customWidth="1" min="6" max="6"/>
    <col width="10" customWidth="1" min="7" max="7"/>
    <col width="13" customWidth="1" min="8" max="8"/>
    <col width="12" customWidth="1" min="9" max="9"/>
    <col width="20" customWidth="1" min="10" max="10"/>
    <col width="22" customWidth="1" min="11" max="11"/>
    <col width="11" customWidth="1" min="12" max="12"/>
    <col width="12" customWidth="1" min="13" max="13"/>
    <col width="19" customWidth="1" min="14" max="14"/>
  </cols>
  <sheetData>
    <row r="1">
      <c r="A1" s="1" t="inlineStr">
        <is>
          <t>Rent comps</t>
        </is>
      </c>
    </row>
    <row r="2">
      <c r="A2" s="2" t="inlineStr">
        <is>
          <t>Sample Mesa Apt — as of 2026-09-30</t>
        </is>
      </c>
    </row>
    <row r="3">
      <c r="A3" s="2" t="inlineStr">
        <is>
          <t>Source: the operator's own weekly rent scrape. Asking and net effective are stated separately on every row — a concession-blind comp set is the most common way a rent assumption goes wrong. No licensed comp feed is used.</t>
        </is>
      </c>
    </row>
    <row r="4">
      <c r="A4" s="3" t="n"/>
      <c r="B4" s="3" t="n"/>
      <c r="C4" s="3" t="n"/>
      <c r="D4" s="3" t="n"/>
      <c r="E4" s="3" t="n"/>
      <c r="F4" s="3" t="n"/>
      <c r="G4" s="3" t="n"/>
      <c r="H4" s="3" t="n"/>
    </row>
    <row r="5">
      <c r="A5" s="4" t="inlineStr">
        <is>
          <t>Tier 1 — Top comps: the closest 5 communities matching the subject's product and vintage</t>
        </is>
      </c>
      <c r="B5" s="4" t="n"/>
      <c r="C5" s="4" t="n"/>
      <c r="D5" s="4" t="n"/>
      <c r="E5" s="4" t="n"/>
      <c r="F5" s="4" t="n"/>
    </row>
    <row r="6">
      <c r="A6" s="5" t="inlineStr">
        <is>
          <t>Vintage filter: +/-10 years of the subject's year built.</t>
        </is>
      </c>
    </row>
    <row r="7">
      <c r="A7" s="14" t="inlineStr">
        <is>
          <t>Community</t>
        </is>
      </c>
      <c r="B7" s="14" t="inlineStr">
        <is>
          <t>Distance (mi)</t>
        </is>
      </c>
      <c r="C7" s="14" t="inlineStr">
        <is>
          <t>Year built</t>
        </is>
      </c>
      <c r="D7" s="14" t="inlineStr">
        <is>
          <t>Floor plan</t>
        </is>
      </c>
      <c r="E7" s="14" t="inlineStr">
        <is>
          <t>Beds</t>
        </is>
      </c>
      <c r="F7" s="14" t="inlineStr">
        <is>
          <t>Baths</t>
        </is>
      </c>
      <c r="G7" s="14" t="inlineStr">
        <is>
          <t>SF</t>
        </is>
      </c>
      <c r="H7" s="14" t="inlineStr">
        <is>
          <t>Asking rent</t>
        </is>
      </c>
      <c r="I7" s="14" t="inlineStr">
        <is>
          <t>Concession</t>
        </is>
      </c>
      <c r="J7" s="14" t="inlineStr">
        <is>
          <t>Net effective rent</t>
        </is>
      </c>
      <c r="K7" s="14" t="inlineStr">
        <is>
          <t>Asking $/SF</t>
        </is>
      </c>
      <c r="L7" s="14" t="inlineStr">
        <is>
          <t>Occupancy</t>
        </is>
      </c>
      <c r="M7" s="14" t="inlineStr">
        <is>
          <t>As-of date</t>
        </is>
      </c>
      <c r="N7" s="14" t="inlineStr">
        <is>
          <t>Source</t>
        </is>
      </c>
    </row>
    <row r="8">
      <c r="A8" s="5" t="inlineStr">
        <is>
          <t>Saltera Apartments</t>
        </is>
      </c>
      <c r="B8" s="10" t="n">
        <v>0.13</v>
      </c>
      <c r="C8" s="8" t="n">
        <v>1984</v>
      </c>
      <c r="D8" s="5" t="inlineStr">
        <is>
          <t>1BR — lowest five of 5 available</t>
        </is>
      </c>
      <c r="E8" s="15" t="n">
        <v>1</v>
      </c>
      <c r="F8" s="12" t="n"/>
      <c r="G8" s="7" t="n">
        <v>688</v>
      </c>
      <c r="H8" s="7" t="n">
        <v>1199.8</v>
      </c>
      <c r="I8" s="7" t="n">
        <v>0</v>
      </c>
      <c r="J8" s="7" t="n">
        <v>1199.8</v>
      </c>
      <c r="K8" s="16">
        <f>IFERROR(H8/G8,"")</f>
        <v/>
      </c>
      <c r="L8" s="12" t="n"/>
      <c r="M8" s="17" t="n">
        <v>46295</v>
      </c>
      <c r="N8" s="5" t="inlineStr">
        <is>
          <t>own weekly scrape</t>
        </is>
      </c>
    </row>
    <row r="9">
      <c r="A9" s="5" t="inlineStr">
        <is>
          <t>The Hamptons</t>
        </is>
      </c>
      <c r="B9" s="10" t="n">
        <v>0.32</v>
      </c>
      <c r="C9" s="8" t="n">
        <v>1981</v>
      </c>
      <c r="D9" s="5" t="inlineStr">
        <is>
          <t>1BR — lowest five of 9 available</t>
        </is>
      </c>
      <c r="E9" s="15" t="n">
        <v>1</v>
      </c>
      <c r="F9" s="12" t="n"/>
      <c r="G9" s="7" t="n">
        <v>625</v>
      </c>
      <c r="H9" s="7" t="n">
        <v>996</v>
      </c>
      <c r="I9" s="7" t="n">
        <v>0</v>
      </c>
      <c r="J9" s="7" t="n">
        <v>996</v>
      </c>
      <c r="K9" s="16">
        <f>IFERROR(H9/G9,"")</f>
        <v/>
      </c>
      <c r="L9" s="12" t="n"/>
      <c r="M9" s="17" t="n">
        <v>46294</v>
      </c>
      <c r="N9" s="5" t="inlineStr">
        <is>
          <t>own weekly scrape</t>
        </is>
      </c>
    </row>
    <row r="10">
      <c r="A10" s="5" t="inlineStr">
        <is>
          <t>The Hamptons</t>
        </is>
      </c>
      <c r="B10" s="10" t="n">
        <v>0.32</v>
      </c>
      <c r="C10" s="8" t="n">
        <v>1981</v>
      </c>
      <c r="D10" s="5" t="inlineStr">
        <is>
          <t>2BR — lowest five of 9 available</t>
        </is>
      </c>
      <c r="E10" s="15" t="n">
        <v>2</v>
      </c>
      <c r="F10" s="12" t="n"/>
      <c r="G10" s="7" t="n">
        <v>725</v>
      </c>
      <c r="H10" s="7" t="n">
        <v>1186</v>
      </c>
      <c r="I10" s="7" t="n">
        <v>0</v>
      </c>
      <c r="J10" s="7" t="n">
        <v>1186</v>
      </c>
      <c r="K10" s="16">
        <f>IFERROR(H10/G10,"")</f>
        <v/>
      </c>
      <c r="L10" s="12" t="n"/>
      <c r="M10" s="17" t="n">
        <v>46294</v>
      </c>
      <c r="N10" s="5" t="inlineStr">
        <is>
          <t>own weekly scrape</t>
        </is>
      </c>
    </row>
    <row r="11">
      <c r="A11" s="5" t="inlineStr">
        <is>
          <t>Cielo on Gilbert</t>
        </is>
      </c>
      <c r="B11" s="10" t="n">
        <v>0.7</v>
      </c>
      <c r="C11" s="8" t="n">
        <v>1985</v>
      </c>
      <c r="D11" s="5" t="inlineStr">
        <is>
          <t>1BR — lowest five of 6 available</t>
        </is>
      </c>
      <c r="E11" s="15" t="n">
        <v>1</v>
      </c>
      <c r="F11" s="12" t="n"/>
      <c r="G11" s="7" t="n">
        <v>579</v>
      </c>
      <c r="H11" s="7" t="n">
        <v>1243</v>
      </c>
      <c r="I11" s="7" t="n">
        <v>95.14</v>
      </c>
      <c r="J11" s="7" t="n">
        <v>1147.86</v>
      </c>
      <c r="K11" s="16">
        <f>IFERROR(H11/G11,"")</f>
        <v/>
      </c>
      <c r="L11" s="12" t="n"/>
      <c r="M11" s="17" t="n">
        <v>46295</v>
      </c>
      <c r="N11" s="5" t="inlineStr">
        <is>
          <t>own weekly scrape</t>
        </is>
      </c>
    </row>
    <row r="12">
      <c r="A12" s="5" t="inlineStr">
        <is>
          <t>The Vance</t>
        </is>
      </c>
      <c r="B12" s="10" t="n">
        <v>0.92</v>
      </c>
      <c r="C12" s="8" t="n">
        <v>1986</v>
      </c>
      <c r="D12" s="5" t="inlineStr">
        <is>
          <t>1BR — lowest five of 10 available</t>
        </is>
      </c>
      <c r="E12" s="15" t="n">
        <v>1</v>
      </c>
      <c r="F12" s="12" t="n"/>
      <c r="G12" s="7" t="n">
        <v>658</v>
      </c>
      <c r="H12" s="7" t="n">
        <v>1042.6</v>
      </c>
      <c r="I12" s="7" t="n">
        <v>0</v>
      </c>
      <c r="J12" s="7" t="n">
        <v>1042.6</v>
      </c>
      <c r="K12" s="16">
        <f>IFERROR(H12/G12,"")</f>
        <v/>
      </c>
      <c r="L12" s="12" t="n"/>
      <c r="M12" s="17" t="n">
        <v>46294</v>
      </c>
      <c r="N12" s="5" t="inlineStr">
        <is>
          <t>own weekly scrape</t>
        </is>
      </c>
    </row>
    <row r="13">
      <c r="A13" s="5" t="inlineStr">
        <is>
          <t>Lucera Apartments</t>
        </is>
      </c>
      <c r="B13" s="10" t="n">
        <v>1.46</v>
      </c>
      <c r="C13" s="8" t="n">
        <v>1986</v>
      </c>
      <c r="D13" s="5" t="inlineStr">
        <is>
          <t>1BR — lowest five of 2 available</t>
        </is>
      </c>
      <c r="E13" s="15" t="n">
        <v>1</v>
      </c>
      <c r="F13" s="12" t="n"/>
      <c r="G13" s="7" t="n">
        <v>530</v>
      </c>
      <c r="H13" s="7" t="n">
        <v>1109</v>
      </c>
      <c r="I13" s="7" t="n">
        <v>0</v>
      </c>
      <c r="J13" s="7" t="n">
        <v>1109</v>
      </c>
      <c r="K13" s="16">
        <f>IFERROR(H13/G13,"")</f>
        <v/>
      </c>
      <c r="L13" s="12" t="n"/>
      <c r="M13" s="17" t="n">
        <v>46295</v>
      </c>
      <c r="N13" s="5" t="inlineStr">
        <is>
          <t>own weekly scrape</t>
        </is>
      </c>
    </row>
    <row r="14">
      <c r="A14" s="5" t="inlineStr">
        <is>
          <t>Lucera Apartments</t>
        </is>
      </c>
      <c r="B14" s="10" t="n">
        <v>1.46</v>
      </c>
      <c r="C14" s="8" t="n">
        <v>1986</v>
      </c>
      <c r="D14" s="5" t="inlineStr">
        <is>
          <t>1BR — lowest five of 4 available</t>
        </is>
      </c>
      <c r="E14" s="15" t="n">
        <v>1</v>
      </c>
      <c r="F14" s="12" t="n"/>
      <c r="G14" s="7" t="n">
        <v>700</v>
      </c>
      <c r="H14" s="7" t="n">
        <v>1244.25</v>
      </c>
      <c r="I14" s="7" t="n">
        <v>0</v>
      </c>
      <c r="J14" s="7" t="n">
        <v>1244.25</v>
      </c>
      <c r="K14" s="16">
        <f>IFERROR(H14/G14,"")</f>
        <v/>
      </c>
      <c r="L14" s="12" t="n"/>
      <c r="M14" s="17" t="n">
        <v>46295</v>
      </c>
      <c r="N14" s="5" t="inlineStr">
        <is>
          <t>own weekly scrape</t>
        </is>
      </c>
    </row>
    <row r="15">
      <c r="A15" s="5" t="inlineStr">
        <is>
          <t>Lucera Apartments</t>
        </is>
      </c>
      <c r="B15" s="10" t="n">
        <v>1.46</v>
      </c>
      <c r="C15" s="8" t="n">
        <v>1986</v>
      </c>
      <c r="D15" s="5" t="inlineStr">
        <is>
          <t>2BR — lowest five of 6 available</t>
        </is>
      </c>
      <c r="E15" s="15" t="n">
        <v>2</v>
      </c>
      <c r="F15" s="12" t="n"/>
      <c r="G15" s="7" t="n">
        <v>892</v>
      </c>
      <c r="H15" s="7" t="n">
        <v>1413</v>
      </c>
      <c r="I15" s="7" t="n">
        <v>0</v>
      </c>
      <c r="J15" s="7" t="n">
        <v>1413</v>
      </c>
      <c r="K15" s="16">
        <f>IFERROR(H15/G15,"")</f>
        <v/>
      </c>
      <c r="L15" s="12" t="n"/>
      <c r="M15" s="17" t="n">
        <v>46295</v>
      </c>
      <c r="N15" s="5" t="inlineStr">
        <is>
          <t>own weekly scrape</t>
        </is>
      </c>
    </row>
    <row r="16"/>
    <row r="17">
      <c r="A17" s="4" t="inlineStr">
        <is>
          <t>Tier 2 — Additional comps: the next 8 communities matching the subject's product and vintage</t>
        </is>
      </c>
      <c r="B17" s="4" t="n"/>
      <c r="C17" s="4" t="n"/>
      <c r="D17" s="4" t="n"/>
      <c r="E17" s="4" t="n"/>
      <c r="F17" s="4" t="n"/>
    </row>
    <row r="18">
      <c r="A18" s="14" t="inlineStr">
        <is>
          <t>Community</t>
        </is>
      </c>
      <c r="B18" s="14" t="inlineStr">
        <is>
          <t>Distance (mi)</t>
        </is>
      </c>
      <c r="C18" s="14" t="inlineStr">
        <is>
          <t>Year built</t>
        </is>
      </c>
      <c r="D18" s="14" t="inlineStr">
        <is>
          <t>Floor plan</t>
        </is>
      </c>
      <c r="E18" s="14" t="inlineStr">
        <is>
          <t>Beds</t>
        </is>
      </c>
      <c r="F18" s="14" t="inlineStr">
        <is>
          <t>Baths</t>
        </is>
      </c>
      <c r="G18" s="14" t="inlineStr">
        <is>
          <t>SF</t>
        </is>
      </c>
      <c r="H18" s="14" t="inlineStr">
        <is>
          <t>Asking rent</t>
        </is>
      </c>
      <c r="I18" s="14" t="inlineStr">
        <is>
          <t>Concession</t>
        </is>
      </c>
      <c r="J18" s="14" t="inlineStr">
        <is>
          <t>Net effective rent</t>
        </is>
      </c>
      <c r="K18" s="14" t="inlineStr">
        <is>
          <t>Asking $/SF</t>
        </is>
      </c>
      <c r="L18" s="14" t="inlineStr">
        <is>
          <t>Occupancy</t>
        </is>
      </c>
      <c r="M18" s="14" t="inlineStr">
        <is>
          <t>As-of date</t>
        </is>
      </c>
      <c r="N18" s="14" t="inlineStr">
        <is>
          <t>Source</t>
        </is>
      </c>
    </row>
    <row r="19">
      <c r="A19" s="5" t="inlineStr">
        <is>
          <t>Pebble Creek</t>
        </is>
      </c>
      <c r="B19" s="10" t="n">
        <v>1.5</v>
      </c>
      <c r="C19" s="8" t="n">
        <v>1985</v>
      </c>
      <c r="D19" s="5" t="inlineStr">
        <is>
          <t>1BR — lowest five of 1 available</t>
        </is>
      </c>
      <c r="E19" s="15" t="n">
        <v>1</v>
      </c>
      <c r="F19" s="12" t="n"/>
      <c r="G19" s="7" t="n">
        <v>630</v>
      </c>
      <c r="H19" s="7" t="n">
        <v>1150</v>
      </c>
      <c r="I19" s="7" t="n">
        <v>0</v>
      </c>
      <c r="J19" s="7" t="n">
        <v>1150</v>
      </c>
      <c r="K19" s="16">
        <f>IFERROR(H19/G19,"")</f>
        <v/>
      </c>
      <c r="L19" s="12" t="n"/>
      <c r="M19" s="17" t="n">
        <v>46295</v>
      </c>
      <c r="N19" s="5" t="inlineStr">
        <is>
          <t>own weekly scrape</t>
        </is>
      </c>
    </row>
    <row r="20">
      <c r="A20" s="5" t="inlineStr">
        <is>
          <t>Pebble Creek</t>
        </is>
      </c>
      <c r="B20" s="10" t="n">
        <v>1.5</v>
      </c>
      <c r="C20" s="8" t="n">
        <v>1985</v>
      </c>
      <c r="D20" s="5" t="inlineStr">
        <is>
          <t>2BR — lowest five of 1 available</t>
        </is>
      </c>
      <c r="E20" s="15" t="n">
        <v>2</v>
      </c>
      <c r="F20" s="12" t="n"/>
      <c r="G20" s="7" t="n">
        <v>780</v>
      </c>
      <c r="H20" s="7" t="n">
        <v>1425</v>
      </c>
      <c r="I20" s="7" t="n">
        <v>0</v>
      </c>
      <c r="J20" s="7" t="n">
        <v>1425</v>
      </c>
      <c r="K20" s="16">
        <f>IFERROR(H20/G20,"")</f>
        <v/>
      </c>
      <c r="L20" s="12" t="n"/>
      <c r="M20" s="17" t="n">
        <v>46295</v>
      </c>
      <c r="N20" s="5" t="inlineStr">
        <is>
          <t>own weekly scrape</t>
        </is>
      </c>
    </row>
    <row r="21">
      <c r="A21" s="5" t="inlineStr">
        <is>
          <t>Gilbert Greens Apartments</t>
        </is>
      </c>
      <c r="B21" s="10" t="n">
        <v>1.63</v>
      </c>
      <c r="C21" s="8" t="n">
        <v>1985</v>
      </c>
      <c r="D21" s="5" t="inlineStr">
        <is>
          <t>1BR — lowest five of 5 available</t>
        </is>
      </c>
      <c r="E21" s="15" t="n">
        <v>1</v>
      </c>
      <c r="F21" s="12" t="n"/>
      <c r="G21" s="7" t="n">
        <v>605</v>
      </c>
      <c r="H21" s="7" t="n">
        <v>1230</v>
      </c>
      <c r="I21" s="7" t="n">
        <v>94.3</v>
      </c>
      <c r="J21" s="7" t="n">
        <v>1135.7</v>
      </c>
      <c r="K21" s="16">
        <f>IFERROR(H21/G21,"")</f>
        <v/>
      </c>
      <c r="L21" s="12" t="n"/>
      <c r="M21" s="17" t="n">
        <v>46294</v>
      </c>
      <c r="N21" s="5" t="inlineStr">
        <is>
          <t>own weekly scrape</t>
        </is>
      </c>
    </row>
    <row r="22">
      <c r="A22" s="5" t="inlineStr">
        <is>
          <t>Gilbert Greens Apartments</t>
        </is>
      </c>
      <c r="B22" s="10" t="n">
        <v>1.63</v>
      </c>
      <c r="C22" s="8" t="n">
        <v>1985</v>
      </c>
      <c r="D22" s="5" t="inlineStr">
        <is>
          <t>2BR — lowest five of 1 available</t>
        </is>
      </c>
      <c r="E22" s="15" t="n">
        <v>2</v>
      </c>
      <c r="F22" s="12" t="n"/>
      <c r="G22" s="7" t="n">
        <v>808</v>
      </c>
      <c r="H22" s="7" t="n">
        <v>1425</v>
      </c>
      <c r="I22" s="7" t="n">
        <v>110</v>
      </c>
      <c r="J22" s="7" t="n">
        <v>1315</v>
      </c>
      <c r="K22" s="16">
        <f>IFERROR(H22/G22,"")</f>
        <v/>
      </c>
      <c r="L22" s="12" t="n"/>
      <c r="M22" s="17" t="n">
        <v>46294</v>
      </c>
      <c r="N22" s="5" t="inlineStr">
        <is>
          <t>own weekly scrape</t>
        </is>
      </c>
    </row>
    <row r="23">
      <c r="A23" s="5" t="inlineStr">
        <is>
          <t>Mesa Station</t>
        </is>
      </c>
      <c r="B23" s="10" t="n">
        <v>1.63</v>
      </c>
      <c r="C23" s="8" t="n">
        <v>1984</v>
      </c>
      <c r="D23" s="5" t="inlineStr">
        <is>
          <t>1BR — lowest five of 12 available</t>
        </is>
      </c>
      <c r="E23" s="15" t="n">
        <v>1</v>
      </c>
      <c r="F23" s="12" t="n"/>
      <c r="G23" s="7" t="n">
        <v>570</v>
      </c>
      <c r="H23" s="7" t="n">
        <v>953.2</v>
      </c>
      <c r="I23" s="7" t="n">
        <v>0</v>
      </c>
      <c r="J23" s="7" t="n">
        <v>953.2</v>
      </c>
      <c r="K23" s="16">
        <f>IFERROR(H23/G23,"")</f>
        <v/>
      </c>
      <c r="L23" s="12" t="n"/>
      <c r="M23" s="17" t="n">
        <v>46294</v>
      </c>
      <c r="N23" s="5" t="inlineStr">
        <is>
          <t>own weekly scrape</t>
        </is>
      </c>
    </row>
    <row r="24">
      <c r="A24" s="5" t="inlineStr">
        <is>
          <t>Mesa Station</t>
        </is>
      </c>
      <c r="B24" s="10" t="n">
        <v>1.63</v>
      </c>
      <c r="C24" s="8" t="n">
        <v>1984</v>
      </c>
      <c r="D24" s="5" t="inlineStr">
        <is>
          <t>2BR — lowest five of 29 available</t>
        </is>
      </c>
      <c r="E24" s="15" t="n">
        <v>2</v>
      </c>
      <c r="F24" s="12" t="n"/>
      <c r="G24" s="7" t="n">
        <v>686</v>
      </c>
      <c r="H24" s="7" t="n">
        <v>990.2</v>
      </c>
      <c r="I24" s="7" t="n">
        <v>0</v>
      </c>
      <c r="J24" s="7" t="n">
        <v>990.2</v>
      </c>
      <c r="K24" s="16">
        <f>IFERROR(H24/G24,"")</f>
        <v/>
      </c>
      <c r="L24" s="12" t="n"/>
      <c r="M24" s="17" t="n">
        <v>46294</v>
      </c>
      <c r="N24" s="5" t="inlineStr">
        <is>
          <t>own weekly scrape</t>
        </is>
      </c>
    </row>
    <row r="25">
      <c r="A25" s="5" t="inlineStr">
        <is>
          <t>Mesa Station</t>
        </is>
      </c>
      <c r="B25" s="10" t="n">
        <v>1.63</v>
      </c>
      <c r="C25" s="8" t="n">
        <v>1984</v>
      </c>
      <c r="D25" s="5" t="inlineStr">
        <is>
          <t>2BR — lowest five of 8 available</t>
        </is>
      </c>
      <c r="E25" s="15" t="n">
        <v>2</v>
      </c>
      <c r="F25" s="12" t="n"/>
      <c r="G25" s="7" t="n">
        <v>771</v>
      </c>
      <c r="H25" s="7" t="n">
        <v>1130</v>
      </c>
      <c r="I25" s="7" t="n">
        <v>0</v>
      </c>
      <c r="J25" s="7" t="n">
        <v>1130</v>
      </c>
      <c r="K25" s="16">
        <f>IFERROR(H25/G25,"")</f>
        <v/>
      </c>
      <c r="L25" s="12" t="n"/>
      <c r="M25" s="17" t="n">
        <v>46294</v>
      </c>
      <c r="N25" s="5" t="inlineStr">
        <is>
          <t>own weekly scrape</t>
        </is>
      </c>
    </row>
    <row r="26">
      <c r="A26" s="5" t="inlineStr">
        <is>
          <t>Dana Park Apartments</t>
        </is>
      </c>
      <c r="B26" s="10" t="n">
        <v>1.72</v>
      </c>
      <c r="C26" s="8" t="n">
        <v>1986</v>
      </c>
      <c r="D26" s="5" t="inlineStr">
        <is>
          <t>1BR — lowest five of 1 available</t>
        </is>
      </c>
      <c r="E26" s="15" t="n">
        <v>1</v>
      </c>
      <c r="F26" s="12" t="n"/>
      <c r="G26" s="7" t="n">
        <v>722</v>
      </c>
      <c r="H26" s="7" t="n">
        <v>1245</v>
      </c>
      <c r="I26" s="7" t="n">
        <v>0</v>
      </c>
      <c r="J26" s="7" t="n">
        <v>1245</v>
      </c>
      <c r="K26" s="16">
        <f>IFERROR(H26/G26,"")</f>
        <v/>
      </c>
      <c r="L26" s="12" t="n"/>
      <c r="M26" s="17" t="n">
        <v>46295</v>
      </c>
      <c r="N26" s="5" t="inlineStr">
        <is>
          <t>own weekly scrape</t>
        </is>
      </c>
    </row>
    <row r="27">
      <c r="A27" s="5" t="inlineStr">
        <is>
          <t>Dana Park Apartments</t>
        </is>
      </c>
      <c r="B27" s="10" t="n">
        <v>1.72</v>
      </c>
      <c r="C27" s="8" t="n">
        <v>1986</v>
      </c>
      <c r="D27" s="5" t="inlineStr">
        <is>
          <t>2BR — lowest five of 1 available</t>
        </is>
      </c>
      <c r="E27" s="15" t="n">
        <v>2</v>
      </c>
      <c r="F27" s="12" t="n"/>
      <c r="G27" s="7" t="n">
        <v>1025</v>
      </c>
      <c r="H27" s="7" t="n">
        <v>1599</v>
      </c>
      <c r="I27" s="7" t="n">
        <v>0</v>
      </c>
      <c r="J27" s="7" t="n">
        <v>1599</v>
      </c>
      <c r="K27" s="16">
        <f>IFERROR(H27/G27,"")</f>
        <v/>
      </c>
      <c r="L27" s="12" t="n"/>
      <c r="M27" s="17" t="n">
        <v>46295</v>
      </c>
      <c r="N27" s="5" t="inlineStr">
        <is>
          <t>own weekly scrape</t>
        </is>
      </c>
    </row>
    <row r="28">
      <c r="A28" s="5" t="inlineStr">
        <is>
          <t>Dana Park Apartments</t>
        </is>
      </c>
      <c r="B28" s="10" t="n">
        <v>1.72</v>
      </c>
      <c r="C28" s="8" t="n">
        <v>1986</v>
      </c>
      <c r="D28" s="5" t="inlineStr">
        <is>
          <t>2BR — lowest five of 1 available</t>
        </is>
      </c>
      <c r="E28" s="15" t="n">
        <v>2</v>
      </c>
      <c r="F28" s="12" t="n"/>
      <c r="G28" s="7" t="n">
        <v>1067</v>
      </c>
      <c r="H28" s="7" t="n">
        <v>1695</v>
      </c>
      <c r="I28" s="7" t="n">
        <v>0</v>
      </c>
      <c r="J28" s="7" t="n">
        <v>1695</v>
      </c>
      <c r="K28" s="16">
        <f>IFERROR(H28/G28,"")</f>
        <v/>
      </c>
      <c r="L28" s="12" t="n"/>
      <c r="M28" s="17" t="n">
        <v>46295</v>
      </c>
      <c r="N28" s="5" t="inlineStr">
        <is>
          <t>own weekly scrape</t>
        </is>
      </c>
    </row>
    <row r="29">
      <c r="A29" s="5" t="inlineStr">
        <is>
          <t>Astero Mesa East</t>
        </is>
      </c>
      <c r="B29" s="10" t="n">
        <v>1.8</v>
      </c>
      <c r="C29" s="8" t="n">
        <v>1987</v>
      </c>
      <c r="D29" s="5" t="inlineStr">
        <is>
          <t>2BR — lowest five of 1 available</t>
        </is>
      </c>
      <c r="E29" s="15" t="n">
        <v>2</v>
      </c>
      <c r="F29" s="12" t="n"/>
      <c r="G29" s="7" t="n">
        <v>900</v>
      </c>
      <c r="H29" s="7" t="n">
        <v>1399</v>
      </c>
      <c r="I29" s="7" t="n">
        <v>0</v>
      </c>
      <c r="J29" s="7" t="n">
        <v>1399</v>
      </c>
      <c r="K29" s="16">
        <f>IFERROR(H29/G29,"")</f>
        <v/>
      </c>
      <c r="L29" s="12" t="n"/>
      <c r="M29" s="17" t="n">
        <v>46294</v>
      </c>
      <c r="N29" s="5" t="inlineStr">
        <is>
          <t>own weekly scrape</t>
        </is>
      </c>
    </row>
    <row r="30">
      <c r="A30" s="5" t="inlineStr">
        <is>
          <t>Astero Mesa East</t>
        </is>
      </c>
      <c r="B30" s="10" t="n">
        <v>1.8</v>
      </c>
      <c r="C30" s="8" t="n">
        <v>1987</v>
      </c>
      <c r="D30" s="5" t="inlineStr">
        <is>
          <t>2BR — lowest five of 1 available</t>
        </is>
      </c>
      <c r="E30" s="15" t="n">
        <v>2</v>
      </c>
      <c r="F30" s="12" t="n"/>
      <c r="G30" s="7" t="n">
        <v>1044</v>
      </c>
      <c r="H30" s="7" t="n">
        <v>1449</v>
      </c>
      <c r="I30" s="7" t="n">
        <v>0</v>
      </c>
      <c r="J30" s="7" t="n">
        <v>1449</v>
      </c>
      <c r="K30" s="16">
        <f>IFERROR(H30/G30,"")</f>
        <v/>
      </c>
      <c r="L30" s="12" t="n"/>
      <c r="M30" s="17" t="n">
        <v>46294</v>
      </c>
      <c r="N30" s="5" t="inlineStr">
        <is>
          <t>own weekly scrape</t>
        </is>
      </c>
    </row>
    <row r="31">
      <c r="A31" s="5" t="inlineStr">
        <is>
          <t>Astero Mesa West</t>
        </is>
      </c>
      <c r="B31" s="10" t="n">
        <v>1.81</v>
      </c>
      <c r="C31" s="8" t="n">
        <v>1986</v>
      </c>
      <c r="D31" s="5" t="inlineStr">
        <is>
          <t>1BR — lowest five of 1 available — STALE snapshot (older than the tracker's freshness threshold)</t>
        </is>
      </c>
      <c r="E31" s="15" t="n">
        <v>1</v>
      </c>
      <c r="F31" s="12" t="n"/>
      <c r="G31" s="7" t="n">
        <v>576</v>
      </c>
      <c r="H31" s="7" t="n">
        <v>1049</v>
      </c>
      <c r="I31" s="7" t="n">
        <v>0</v>
      </c>
      <c r="J31" s="7" t="n">
        <v>1049</v>
      </c>
      <c r="K31" s="16">
        <f>IFERROR(H31/G31,"")</f>
        <v/>
      </c>
      <c r="L31" s="12" t="n"/>
      <c r="M31" s="17" t="n">
        <v>46281</v>
      </c>
      <c r="N31" s="5" t="inlineStr">
        <is>
          <t>own weekly scrape</t>
        </is>
      </c>
    </row>
    <row r="32">
      <c r="A32" s="5" t="inlineStr">
        <is>
          <t>Gentrys Walk Apartments</t>
        </is>
      </c>
      <c r="B32" s="10" t="n">
        <v>1.87</v>
      </c>
      <c r="C32" s="8" t="n">
        <v>1986</v>
      </c>
      <c r="D32" s="5" t="inlineStr">
        <is>
          <t>1BR — lowest five of 6 available</t>
        </is>
      </c>
      <c r="E32" s="15" t="n">
        <v>1</v>
      </c>
      <c r="F32" s="12" t="n"/>
      <c r="G32" s="7" t="n">
        <v>500</v>
      </c>
      <c r="H32" s="7" t="n">
        <v>1226.6</v>
      </c>
      <c r="I32" s="7" t="n">
        <v>0</v>
      </c>
      <c r="J32" s="7" t="n">
        <v>1226.6</v>
      </c>
      <c r="K32" s="16">
        <f>IFERROR(H32/G32,"")</f>
        <v/>
      </c>
      <c r="L32" s="12" t="n"/>
      <c r="M32" s="17" t="n">
        <v>46295</v>
      </c>
      <c r="N32" s="5" t="inlineStr">
        <is>
          <t>own weekly scrape</t>
        </is>
      </c>
    </row>
    <row r="33">
      <c r="A33" s="5" t="inlineStr">
        <is>
          <t>Gentrys Walk Apartments</t>
        </is>
      </c>
      <c r="B33" s="10" t="n">
        <v>1.87</v>
      </c>
      <c r="C33" s="8" t="n">
        <v>1986</v>
      </c>
      <c r="D33" s="5" t="inlineStr">
        <is>
          <t>1BR — lowest five of 4 available</t>
        </is>
      </c>
      <c r="E33" s="15" t="n">
        <v>1</v>
      </c>
      <c r="F33" s="12" t="n"/>
      <c r="G33" s="7" t="n">
        <v>700</v>
      </c>
      <c r="H33" s="7" t="n">
        <v>1344.5</v>
      </c>
      <c r="I33" s="7" t="n">
        <v>0</v>
      </c>
      <c r="J33" s="7" t="n">
        <v>1344.5</v>
      </c>
      <c r="K33" s="16">
        <f>IFERROR(H33/G33,"")</f>
        <v/>
      </c>
      <c r="L33" s="12" t="n"/>
      <c r="M33" s="17" t="n">
        <v>46295</v>
      </c>
      <c r="N33" s="5" t="inlineStr">
        <is>
          <t>own weekly scrape</t>
        </is>
      </c>
    </row>
    <row r="34">
      <c r="A34" s="5" t="inlineStr">
        <is>
          <t>Gentrys Walk Apartments</t>
        </is>
      </c>
      <c r="B34" s="10" t="n">
        <v>1.87</v>
      </c>
      <c r="C34" s="8" t="n">
        <v>1986</v>
      </c>
      <c r="D34" s="5" t="inlineStr">
        <is>
          <t>2BR — lowest five of 8 available</t>
        </is>
      </c>
      <c r="E34" s="15" t="n">
        <v>2</v>
      </c>
      <c r="F34" s="12" t="n"/>
      <c r="G34" s="7" t="n">
        <v>920</v>
      </c>
      <c r="H34" s="7" t="n">
        <v>1432.4</v>
      </c>
      <c r="I34" s="7" t="n">
        <v>0</v>
      </c>
      <c r="J34" s="7" t="n">
        <v>1432.4</v>
      </c>
      <c r="K34" s="16">
        <f>IFERROR(H34/G34,"")</f>
        <v/>
      </c>
      <c r="L34" s="12" t="n"/>
      <c r="M34" s="17" t="n">
        <v>46295</v>
      </c>
      <c r="N34" s="5" t="inlineStr">
        <is>
          <t>own weekly scrape</t>
        </is>
      </c>
    </row>
    <row r="35">
      <c r="A35" s="5" t="inlineStr">
        <is>
          <t>The Orchard on Gilbert</t>
        </is>
      </c>
      <c r="B35" s="10" t="n">
        <v>1.89</v>
      </c>
      <c r="C35" s="8" t="n">
        <v>1986</v>
      </c>
      <c r="D35" s="5" t="inlineStr">
        <is>
          <t>1BR — lowest five of 14 available</t>
        </is>
      </c>
      <c r="E35" s="15" t="n">
        <v>1</v>
      </c>
      <c r="F35" s="12" t="n"/>
      <c r="G35" s="7" t="n">
        <v>483</v>
      </c>
      <c r="H35" s="7" t="n">
        <v>1209.4</v>
      </c>
      <c r="I35" s="7" t="n">
        <v>92.8</v>
      </c>
      <c r="J35" s="7" t="n">
        <v>1116.6</v>
      </c>
      <c r="K35" s="16">
        <f>IFERROR(H35/G35,"")</f>
        <v/>
      </c>
      <c r="L35" s="12" t="n"/>
      <c r="M35" s="17" t="n">
        <v>46295</v>
      </c>
      <c r="N35" s="5" t="inlineStr">
        <is>
          <t>own weekly scrape</t>
        </is>
      </c>
    </row>
    <row r="36">
      <c r="A36" s="5" t="inlineStr">
        <is>
          <t>The Orchard on Gilbert</t>
        </is>
      </c>
      <c r="B36" s="10" t="n">
        <v>1.89</v>
      </c>
      <c r="C36" s="8" t="n">
        <v>1986</v>
      </c>
      <c r="D36" s="5" t="inlineStr">
        <is>
          <t>2BR — lowest five of 3 available</t>
        </is>
      </c>
      <c r="E36" s="15" t="n">
        <v>2</v>
      </c>
      <c r="F36" s="12" t="n"/>
      <c r="G36" s="7" t="n">
        <v>865</v>
      </c>
      <c r="H36" s="7" t="n">
        <v>1585</v>
      </c>
      <c r="I36" s="7" t="n">
        <v>121.84</v>
      </c>
      <c r="J36" s="7" t="n">
        <v>1463.16</v>
      </c>
      <c r="K36" s="16">
        <f>IFERROR(H36/G36,"")</f>
        <v/>
      </c>
      <c r="L36" s="12" t="n"/>
      <c r="M36" s="17" t="n">
        <v>46295</v>
      </c>
      <c r="N36" s="5" t="inlineStr">
        <is>
          <t>own weekly scrape</t>
        </is>
      </c>
    </row>
    <row r="37"/>
    <row r="38">
      <c r="A38" s="4" t="inlineStr">
        <is>
          <t>Unit count and year built, by community — each with its source</t>
        </is>
      </c>
      <c r="B38" s="4" t="n"/>
      <c r="C38" s="4" t="n"/>
      <c r="D38" s="4" t="n"/>
      <c r="E38" s="4" t="n"/>
      <c r="F38" s="4" t="n"/>
    </row>
    <row r="39">
      <c r="A39" s="14" t="inlineStr">
        <is>
          <t>Community</t>
        </is>
      </c>
      <c r="B39" s="14" t="inlineStr">
        <is>
          <t>Tier</t>
        </is>
      </c>
      <c r="C39" s="14" t="inlineStr">
        <is>
          <t>Units</t>
        </is>
      </c>
      <c r="D39" s="14" t="inlineStr">
        <is>
          <t>Units from</t>
        </is>
      </c>
      <c r="E39" s="14" t="inlineStr">
        <is>
          <t>Year built</t>
        </is>
      </c>
      <c r="F39" s="14" t="inlineStr">
        <is>
          <t>Year built from</t>
        </is>
      </c>
    </row>
    <row r="40">
      <c r="A40" s="5" t="inlineStr">
        <is>
          <t>Saltera Apartments</t>
        </is>
      </c>
      <c r="B40" s="8" t="n">
        <v>1</v>
      </c>
      <c r="C40" s="7" t="n">
        <v>306</v>
      </c>
      <c r="D40" s="5" t="inlineStr">
        <is>
          <t>Maricopa County, AZ property record, as of 2026-10-05</t>
        </is>
      </c>
      <c r="E40" s="8" t="n">
        <v>1984</v>
      </c>
      <c r="F40" s="5" t="inlineStr">
        <is>
          <t>Maricopa County, AZ property record, as of 2026-10-05</t>
        </is>
      </c>
    </row>
    <row r="41">
      <c r="A41" s="5" t="inlineStr">
        <is>
          <t>The Hamptons</t>
        </is>
      </c>
      <c r="B41" s="8" t="n">
        <v>1</v>
      </c>
      <c r="C41" s="7" t="n">
        <v>249</v>
      </c>
      <c r="D41" s="5" t="inlineStr">
        <is>
          <t>Maricopa County, AZ property record, as of 2026-10-05</t>
        </is>
      </c>
      <c r="E41" s="8" t="n">
        <v>1981</v>
      </c>
      <c r="F41" s="5" t="inlineStr">
        <is>
          <t>Maricopa County, AZ property record, as of 2026-10-05</t>
        </is>
      </c>
    </row>
    <row r="42">
      <c r="A42" s="5" t="inlineStr">
        <is>
          <t>Cielo on Gilbert</t>
        </is>
      </c>
      <c r="B42" s="8" t="n">
        <v>1</v>
      </c>
      <c r="C42" s="7" t="n">
        <v>432</v>
      </c>
      <c r="D42" s="5" t="inlineStr">
        <is>
          <t>Maricopa County, AZ property record, as of 2026-10-05</t>
        </is>
      </c>
      <c r="E42" s="8" t="n">
        <v>1985</v>
      </c>
      <c r="F42" s="5" t="inlineStr">
        <is>
          <t>Maricopa County, AZ property record, as of 2026-10-05</t>
        </is>
      </c>
    </row>
    <row r="43">
      <c r="A43" s="5" t="inlineStr">
        <is>
          <t>The Vance</t>
        </is>
      </c>
      <c r="B43" s="8" t="n">
        <v>1</v>
      </c>
      <c r="C43" s="7" t="n">
        <v>464</v>
      </c>
      <c r="D43" s="5" t="inlineStr">
        <is>
          <t>Maricopa County, AZ property record, as of 2026-10-05</t>
        </is>
      </c>
      <c r="E43" s="8" t="n">
        <v>1986</v>
      </c>
      <c r="F43" s="5" t="inlineStr">
        <is>
          <t>Maricopa County, AZ property record, as of 2026-10-05</t>
        </is>
      </c>
    </row>
    <row r="44">
      <c r="A44" s="5" t="inlineStr">
        <is>
          <t>Lucera Apartments</t>
        </is>
      </c>
      <c r="B44" s="8" t="n">
        <v>1</v>
      </c>
      <c r="C44" s="7" t="n">
        <v>192</v>
      </c>
      <c r="D44" s="5" t="inlineStr">
        <is>
          <t>Maricopa County, AZ property record, as of 2026-10-05</t>
        </is>
      </c>
      <c r="E44" s="8" t="n">
        <v>1986</v>
      </c>
      <c r="F44" s="5" t="inlineStr">
        <is>
          <t>Maricopa County, AZ property record, as of 2026-10-05</t>
        </is>
      </c>
    </row>
    <row r="45">
      <c r="A45" s="5" t="inlineStr">
        <is>
          <t>Pebble Creek</t>
        </is>
      </c>
      <c r="B45" s="8" t="n">
        <v>2</v>
      </c>
      <c r="C45" s="7" t="n">
        <v>122</v>
      </c>
      <c r="D45" s="5" t="inlineStr">
        <is>
          <t>Maricopa County, AZ property record, as of 2026-10-05</t>
        </is>
      </c>
      <c r="E45" s="8" t="n">
        <v>1985</v>
      </c>
      <c r="F45" s="5" t="inlineStr">
        <is>
          <t>Maricopa County, AZ property record, as of 2026-10-05</t>
        </is>
      </c>
    </row>
    <row r="46">
      <c r="A46" s="5" t="inlineStr">
        <is>
          <t>Gilbert Greens Apartments</t>
        </is>
      </c>
      <c r="B46" s="8" t="n">
        <v>2</v>
      </c>
      <c r="C46" s="7" t="n">
        <v>164</v>
      </c>
      <c r="D46" s="5" t="inlineStr">
        <is>
          <t>Maricopa County, AZ property record, as of 2026-10-05</t>
        </is>
      </c>
      <c r="E46" s="8" t="n">
        <v>1985</v>
      </c>
      <c r="F46" s="5" t="inlineStr">
        <is>
          <t>Maricopa County, AZ property record, as of 2026-10-05</t>
        </is>
      </c>
    </row>
    <row r="47">
      <c r="A47" s="5" t="inlineStr">
        <is>
          <t>Mesa Station</t>
        </is>
      </c>
      <c r="B47" s="8" t="n">
        <v>2</v>
      </c>
      <c r="C47" s="7" t="n">
        <v>397</v>
      </c>
      <c r="D47" s="5" t="inlineStr">
        <is>
          <t>Maricopa County, AZ property record, as of 2026-10-05</t>
        </is>
      </c>
      <c r="E47" s="8" t="n">
        <v>1984</v>
      </c>
      <c r="F47" s="5" t="inlineStr">
        <is>
          <t>Maricopa County, AZ property record, as of 2026-10-05</t>
        </is>
      </c>
    </row>
    <row r="48">
      <c r="A48" s="5" t="inlineStr">
        <is>
          <t>Dana Park Apartments</t>
        </is>
      </c>
      <c r="B48" s="8" t="n">
        <v>2</v>
      </c>
      <c r="C48" s="7" t="n">
        <v>222</v>
      </c>
      <c r="D48" s="5" t="inlineStr">
        <is>
          <t>Maricopa County, AZ property record, as of 2026-10-05</t>
        </is>
      </c>
      <c r="E48" s="8" t="n">
        <v>1986</v>
      </c>
      <c r="F48" s="5" t="inlineStr">
        <is>
          <t>Maricopa County, AZ property record, as of 2026-10-05</t>
        </is>
      </c>
    </row>
    <row r="49">
      <c r="A49" s="5" t="inlineStr">
        <is>
          <t>Astero Mesa East</t>
        </is>
      </c>
      <c r="B49" s="8" t="n">
        <v>2</v>
      </c>
      <c r="C49" s="5" t="inlineStr">
        <is>
          <t>MISSING</t>
        </is>
      </c>
      <c r="D49" s="5" t="inlineStr">
        <is>
          <t>No public record; the licensed count is held back</t>
        </is>
      </c>
      <c r="E49" s="8" t="n">
        <v>1987</v>
      </c>
      <c r="F49" s="5" t="inlineStr">
        <is>
          <t>community registry (third-party market data)</t>
        </is>
      </c>
    </row>
    <row r="50">
      <c r="A50" s="5" t="inlineStr">
        <is>
          <t>Astero Mesa West</t>
        </is>
      </c>
      <c r="B50" s="8" t="n">
        <v>2</v>
      </c>
      <c r="C50" s="5" t="inlineStr">
        <is>
          <t>MISSING</t>
        </is>
      </c>
      <c r="D50" s="5" t="inlineStr">
        <is>
          <t>No public record; the licensed count is held back</t>
        </is>
      </c>
      <c r="E50" s="8" t="n">
        <v>1986</v>
      </c>
      <c r="F50" s="5" t="inlineStr">
        <is>
          <t>community registry (third-party market data)</t>
        </is>
      </c>
    </row>
    <row r="51">
      <c r="A51" s="5" t="inlineStr">
        <is>
          <t>Gentrys Walk Apartments</t>
        </is>
      </c>
      <c r="B51" s="8" t="n">
        <v>2</v>
      </c>
      <c r="C51" s="7" t="n">
        <v>176</v>
      </c>
      <c r="D51" s="5" t="inlineStr">
        <is>
          <t>Maricopa County, AZ property record, as of 2026-10-05</t>
        </is>
      </c>
      <c r="E51" s="8" t="n">
        <v>1986</v>
      </c>
      <c r="F51" s="5" t="inlineStr">
        <is>
          <t>Maricopa County, AZ property record, as of 2026-10-05</t>
        </is>
      </c>
    </row>
    <row r="52">
      <c r="A52" s="5" t="inlineStr">
        <is>
          <t>The Orchard on Gilbert</t>
        </is>
      </c>
      <c r="B52" s="8" t="n">
        <v>2</v>
      </c>
      <c r="C52" s="7" t="n">
        <v>130</v>
      </c>
      <c r="D52" s="5" t="inlineStr">
        <is>
          <t>Maricopa County, AZ property record, as of 2026-10-05</t>
        </is>
      </c>
      <c r="E52" s="8" t="n">
        <v>1986</v>
      </c>
      <c r="F52" s="5" t="inlineStr">
        <is>
          <t>Maricopa County, AZ property record, as of 2026-10-05</t>
        </is>
      </c>
    </row>
    <row r="53"/>
    <row r="54">
      <c r="A54" s="4" t="inlineStr">
        <is>
          <t>By bed count — like for like</t>
        </is>
      </c>
      <c r="B54" s="4" t="n"/>
      <c r="C54" s="4" t="n"/>
      <c r="D54" s="4" t="n"/>
      <c r="E54" s="4" t="n"/>
    </row>
    <row r="55">
      <c r="A55" s="14" t="inlineStr">
        <is>
          <t>Beds</t>
        </is>
      </c>
      <c r="B55" s="14" t="inlineStr">
        <is>
          <t>Communities</t>
        </is>
      </c>
      <c r="C55" s="14" t="inlineStr">
        <is>
          <t>Plans</t>
        </is>
      </c>
      <c r="D55" s="14" t="inlineStr">
        <is>
          <t>Avg asking</t>
        </is>
      </c>
      <c r="E55" s="14" t="inlineStr">
        <is>
          <t>Avg net effective</t>
        </is>
      </c>
    </row>
    <row r="56">
      <c r="A56" s="5" t="inlineStr">
        <is>
          <t>1 bed</t>
        </is>
      </c>
      <c r="B56" s="7" t="n">
        <v>12</v>
      </c>
      <c r="C56" s="7" t="n">
        <v>14</v>
      </c>
      <c r="D56" s="7" t="n">
        <v>1160.167857142857</v>
      </c>
      <c r="E56" s="7" t="n">
        <v>1140.007857142857</v>
      </c>
    </row>
    <row r="57">
      <c r="A57" s="5" t="inlineStr">
        <is>
          <t>2 bed</t>
        </is>
      </c>
      <c r="B57" s="7" t="n">
        <v>9</v>
      </c>
      <c r="C57" s="7" t="n">
        <v>12</v>
      </c>
      <c r="D57" s="7" t="n">
        <v>1394.05</v>
      </c>
      <c r="E57" s="7" t="n">
        <v>1374.73</v>
      </c>
    </row>
    <row r="58"/>
    <row r="59">
      <c r="A59" s="4" t="inlineStr">
        <is>
          <t>Subject versus comp set — detailed tiers only</t>
        </is>
      </c>
      <c r="B59" s="4" t="n"/>
      <c r="C59" s="4" t="n"/>
      <c r="D59" s="4" t="n"/>
    </row>
    <row r="60">
      <c r="A60" s="5" t="inlineStr">
        <is>
          <t>Subject market rent</t>
        </is>
      </c>
      <c r="B60" s="7" t="n">
        <v>1344.6</v>
      </c>
      <c r="C60" s="6" t="inlineStr">
        <is>
          <t>Unit-weighted market rent for model, whole property.</t>
        </is>
      </c>
    </row>
    <row r="61">
      <c r="A61" s="5" t="inlineStr">
        <is>
          <t>Comp-set average asking</t>
        </is>
      </c>
      <c r="B61" s="7">
        <f>IFERROR(AVERAGE(H8:H15,H19:H36),"")</f>
        <v/>
      </c>
      <c r="C61" s="6" t="inlineStr">
        <is>
          <t>Over 13 communities in the detailed tiers (top 5 plus next 15) — never the whole radius.</t>
        </is>
      </c>
    </row>
    <row r="62">
      <c r="A62" s="5" t="inlineStr">
        <is>
          <t>Comp-set average net effective</t>
        </is>
      </c>
      <c r="B62" s="7">
        <f>IFERROR(AVERAGE(J8:J15,J19:J36),"")</f>
        <v/>
      </c>
    </row>
    <row r="63">
      <c r="A63" s="5" t="inlineStr">
        <is>
          <t>Comp set, mix-matched</t>
        </is>
      </c>
      <c r="B63" s="7" t="n">
        <v>1255.140553797469</v>
      </c>
      <c r="C63" s="6" t="inlineStr">
        <is>
          <t>Each bed count's comp net-effective weighted by the subject's own unit mix, so both sides describe the same product.</t>
        </is>
      </c>
    </row>
    <row r="64">
      <c r="A64" s="5" t="inlineStr">
        <is>
          <t>Subject rent, same bed counts</t>
        </is>
      </c>
      <c r="B64" s="7" t="n">
        <v>1314.301989343287</v>
      </c>
      <c r="C64" s="6" t="inlineStr">
        <is>
          <t>Restricted to the bed counts the comp set covers: [1, 2].</t>
        </is>
      </c>
    </row>
    <row r="65">
      <c r="A65" s="5" t="inlineStr">
        <is>
          <t>Mix coverage</t>
        </is>
      </c>
      <c r="B65" s="11" t="n">
        <v>0.9461077844311377</v>
      </c>
      <c r="C65" s="6" t="inlineStr">
        <is>
          <t>Share of the subject's units actually compared, by bed count and priced plan.</t>
        </is>
      </c>
    </row>
    <row r="66">
      <c r="A66" s="5" t="inlineStr">
        <is>
          <t>Subject vs comp set (mix-matched)</t>
        </is>
      </c>
      <c r="B66" s="11">
        <f>IFERROR(B64/B63-1,"")</f>
        <v/>
      </c>
      <c r="C66" s="6" t="inlineStr">
        <is>
          <t>Negative means the subject is underwritten BELOW the market — mark-to-market room rather than a stretch.</t>
        </is>
      </c>
    </row>
    <row r="67"/>
    <row r="68">
      <c r="A68" s="4" t="inlineStr">
        <is>
          <t>Two comp sets, selected identically except for the vintage test</t>
        </is>
      </c>
      <c r="B68" s="4" t="n"/>
      <c r="C68" s="4" t="n"/>
      <c r="D68" s="4" t="n"/>
      <c r="E68" s="4" t="n"/>
    </row>
    <row r="69">
      <c r="A69" s="6" t="inlineStr">
        <is>
          <t>Held fixed in both: candidate pool, product test, tracker comp exclusions, radius, closest-20 cap, per-community rent rules, mix weighting. Varied: the +/-10-year vintage test only.</t>
        </is>
      </c>
    </row>
    <row r="70">
      <c r="A70" s="14" t="inlineStr">
        <is>
          <t>Comp set</t>
        </is>
      </c>
      <c r="B70" s="14" t="inlineStr">
        <is>
          <t>Communities</t>
        </is>
      </c>
      <c r="C70" s="14" t="inlineStr">
        <is>
          <t>Vintages</t>
        </is>
      </c>
      <c r="D70" s="14" t="inlineStr">
        <is>
          <t>Comp net effective</t>
        </is>
      </c>
      <c r="E70" s="14" t="inlineStr">
        <is>
          <t>Subject reads</t>
        </is>
      </c>
    </row>
    <row r="71">
      <c r="A71" s="5" t="inlineStr">
        <is>
          <t>A — vintage test ON</t>
        </is>
      </c>
      <c r="B71" s="7" t="n">
        <v>13</v>
      </c>
      <c r="C71" s="5" t="inlineStr">
        <is>
          <t>1981–1987</t>
        </is>
      </c>
      <c r="D71" s="7" t="n">
        <v>1255.140553797469</v>
      </c>
      <c r="E71" s="11" t="n">
        <v>0.04713530717083714</v>
      </c>
    </row>
    <row r="72">
      <c r="A72" s="5" t="inlineStr">
        <is>
          <t>B — vintage test OFF</t>
        </is>
      </c>
      <c r="B72" s="7" t="n">
        <v>17</v>
      </c>
      <c r="C72" s="5" t="inlineStr">
        <is>
          <t>1981–2018</t>
        </is>
      </c>
      <c r="D72" s="7" t="n">
        <v>1303.423449367089</v>
      </c>
      <c r="E72" s="11" t="n">
        <v>0.008346128789903817</v>
      </c>
    </row>
    <row r="73">
      <c r="A73" s="18" t="inlineStr">
        <is>
          <t>Difference between the two sets</t>
        </is>
      </c>
      <c r="B73" s="19" t="n"/>
      <c r="C73" s="19" t="n"/>
      <c r="D73" s="20" t="n">
        <v>48.28289556962</v>
      </c>
      <c r="E73" s="21" t="n">
        <v>0.03878917838093332</v>
      </c>
    </row>
    <row r="74"/>
    <row r="75">
      <c r="A75" s="5" t="inlineStr">
        <is>
          <t>In B but not A</t>
        </is>
      </c>
      <c r="B75" s="5" t="inlineStr">
        <is>
          <t>Craft at Gilbert and Baseline, The Premiere at Dana Park, The Village at Lindsay Park Apartments, Vista Grove</t>
        </is>
      </c>
    </row>
    <row r="76">
      <c r="A76" s="5" t="inlineStr">
        <is>
          <t>In A but not B</t>
        </is>
      </c>
      <c r="B76" s="5" t="inlineStr">
        <is>
          <t>—</t>
        </is>
      </c>
    </row>
    <row r="77">
      <c r="A77" s="6" t="inlineStr">
        <is>
          <t>Both figures are weighted by this property's own unit mix and computed over the same bed counts, so the two rows describe the same product. This is what these two sets measured on this date; it is not an estimate of what vintage is worth in this market.</t>
        </is>
      </c>
    </row>
    <row r="78"/>
    <row r="79">
      <c r="A79" s="4" t="inlineStr">
        <is>
          <t>Stated in the offering memorandum</t>
        </is>
      </c>
      <c r="B79" s="4" t="n"/>
      <c r="C79" s="4" t="n"/>
      <c r="D79" s="4" t="n"/>
      <c r="E79" s="4" t="n"/>
      <c r="F79" s="4" t="n"/>
      <c r="G79" s="4" t="n"/>
      <c r="H79" s="4" t="n"/>
      <c r="I79" s="4" t="n"/>
      <c r="J79" s="4" t="n"/>
    </row>
    <row r="80">
      <c r="A80" s="2" t="inlineStr">
        <is>
          <t>The memorandum's stated comparables are withheld: they would place the real asset.</t>
        </is>
      </c>
    </row>
    <row r="81">
      <c r="A81" s="6" t="inlineStr">
        <is>
          <t>Retail for-sale comps are not part of this demo. Sale comparables shown here are the whole-community trades the memorandum itself cites.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42" customWidth="1" min="1" max="1"/>
    <col width="42" customWidth="1" min="2" max="2"/>
    <col width="42" customWidth="1" min="3" max="3"/>
    <col width="42" customWidth="1" min="4" max="4"/>
  </cols>
  <sheetData>
    <row r="1">
      <c r="A1" s="1" t="inlineStr">
        <is>
          <t>Property tax</t>
        </is>
      </c>
    </row>
    <row r="2">
      <c r="A2" s="2" t="inlineStr">
        <is>
          <t>Sample Mesa Apt — as of 2026-08-31</t>
        </is>
      </c>
    </row>
    <row r="3">
      <c r="A3" s="2" t="inlineStr">
        <is>
          <t>Rates as actually billed, not statutory or effective. The current-year block is checked against the bill the offering memorandum states — the seller's figure, not the county's; the assumption block is what a buyer should carry at the illustrative price.</t>
        </is>
      </c>
    </row>
    <row r="4">
      <c r="A4" s="3" t="n"/>
      <c r="B4" s="3" t="n"/>
      <c r="C4" s="3" t="n"/>
      <c r="D4" s="3" t="n"/>
      <c r="E4" s="3" t="n"/>
      <c r="F4" s="3" t="n"/>
      <c r="G4" s="3" t="n"/>
      <c r="H4" s="3" t="n"/>
    </row>
    <row r="5">
      <c r="A5" s="4" t="inlineStr">
        <is>
          <t>The rate, as billed</t>
        </is>
      </c>
      <c r="B5" s="4" t="n"/>
      <c r="C5" s="4" t="n"/>
      <c r="D5" s="4" t="n"/>
    </row>
    <row r="6">
      <c r="A6" s="5" t="inlineStr">
        <is>
          <t>Parcel</t>
        </is>
      </c>
      <c r="B6" s="5" t="inlineStr">
        <is>
          <t>301-04-002K</t>
        </is>
      </c>
      <c r="C6" s="6" t="inlineStr">
        <is>
          <t>As stated in the offering memorandum, not a county record.</t>
        </is>
      </c>
      <c r="D6" s="6" t="inlineStr">
        <is>
          <t>Sample Property Offering Memorandum.pdf — p.10</t>
        </is>
      </c>
    </row>
    <row r="7">
      <c r="A7" s="5" t="inlineStr">
        <is>
          <t>Tax area code</t>
        </is>
      </c>
      <c r="B7" s="5" t="inlineStr">
        <is>
          <t>Internal pipeline only</t>
        </is>
      </c>
      <c r="C7" s="6" t="inlineStr">
        <is>
          <t>See parcel: read off the county assessor's portal by the internal pipeline only.</t>
        </is>
      </c>
      <c r="D7" s="6" t="inlineStr">
        <is>
          <t>Internal pipeline only</t>
        </is>
      </c>
    </row>
    <row r="8">
      <c r="A8" s="5" t="inlineStr">
        <is>
          <t>Combined rate (per $100 of assessed value)</t>
        </is>
      </c>
      <c r="B8" s="10" t="n">
        <v>10.2573</v>
      </c>
      <c r="C8" s="6" t="inlineStr">
        <is>
          <t>Rate as actually billed — not a statutory or effective rate.</t>
        </is>
      </c>
      <c r="D8" s="6" t="inlineStr">
        <is>
          <t>Vendored county rate table — property_tax_table.COUNTY_RATES[('AZ', 'maricopa')]</t>
        </is>
      </c>
    </row>
    <row r="9">
      <c r="A9" s="5" t="inlineStr">
        <is>
          <t>Assessment ratio (legal class)</t>
        </is>
      </c>
      <c r="B9" s="11" t="n">
        <v>0.1</v>
      </c>
      <c r="D9" s="6" t="inlineStr">
        <is>
          <t>Vendored county rate table — property_tax_table.STATE_RULES['AZ']</t>
        </is>
      </c>
    </row>
    <row r="10">
      <c r="A10" s="5" t="inlineStr">
        <is>
          <t>Rate evidence</t>
        </is>
      </c>
      <c r="B10" s="12" t="n"/>
      <c r="C10" s="6" t="inlineStr">
        <is>
          <t>Vendored county rate table: 10.2573 per $100 of assessed value, tax year 2025 — Tax area code 971300 — City of Phoenix / Deer Valley Unified School District #97: Primary rate 6.7007; Secondary rate 3.5566. Source: Maricopa County, '2025 Tax Rates, Maricopa County, Arizona' (the treasurer's rate table by tax area code), row 971300: primary 6.7007, approx residential primary 5.1401, secondary 3.5566 (maricopa.gov/5160/Tax-Levy-and-Rates — Tax Rate 2025 PDF). Verified 2026-09-04. The parcel's own tax district decides; this is the representative stack for the county. Maricopa publishes rates per tax area code and they vary by district: area 591300 (City of Phoenix / Laveen ESD #59) is 15.7387 in the same table. The parcel's own tax area decides. The 'approx residential primary' column is the owner-occupied rebate and does not apply to a rental. Ratio 10% — legal class 4.2, residential rental (A.R.S. sec. 42-15003 (class four assessed at 10%); A.R.S. sec. 42-12004 (class four includes residential rental property)). The upload demo reaches no county portal: the parcel, tax area code, assessor's value and billed amount are not verified against one, and read MISSING unless an uploaded document stated them. The rate on file is a representative district stack for the county, not the parcel's own. The offering memorandum stated the parcel (301-04-002K); it is kept as stated and not verified against a county portal. The offering memorandum stated the billed amount ($249,122); it is kept as stated and not verified against a county portal. The offering memorandum stated the bill's tax year (2025); it is kept as stated and not verified against a county portal.</t>
        </is>
      </c>
    </row>
    <row r="11"/>
    <row r="12">
      <c r="A12" s="4" t="inlineStr">
        <is>
          <t>Current year — computed, then checked against the bill</t>
        </is>
      </c>
      <c r="B12" s="4" t="n"/>
      <c r="C12" s="4" t="n"/>
      <c r="D12" s="4" t="n"/>
    </row>
    <row r="13">
      <c r="A13" s="5" t="inlineStr">
        <is>
          <t>Assessed-value basis</t>
        </is>
      </c>
      <c r="B13" s="12" t="n"/>
      <c r="C13" s="6" t="inlineStr">
        <is>
          <t>Limited property value (LPV), per the county assessor</t>
        </is>
      </c>
      <c r="D13" s="6" t="inlineStr">
        <is>
          <t>Internal pipeline only</t>
        </is>
      </c>
    </row>
    <row r="14">
      <c r="A14" s="5" t="inlineStr">
        <is>
          <t>Assessment ratio</t>
        </is>
      </c>
      <c r="B14" s="11" t="n">
        <v>0.1</v>
      </c>
    </row>
    <row r="15">
      <c r="A15" s="5" t="inlineStr">
        <is>
          <t>Assessed value</t>
        </is>
      </c>
      <c r="B15" s="7">
        <f>B13*B14</f>
        <v/>
      </c>
      <c r="C15" s="6" t="inlineStr">
        <is>
          <t>Basis times the legal-class ratio.</t>
        </is>
      </c>
    </row>
    <row r="16">
      <c r="A16" s="5" t="inlineStr">
        <is>
          <t>Combined rate</t>
        </is>
      </c>
      <c r="B16" s="10" t="n">
        <v>10.2573</v>
      </c>
    </row>
    <row r="17">
      <c r="A17" s="5" t="inlineStr">
        <is>
          <t>Rate divisor (per)</t>
        </is>
      </c>
      <c r="B17" s="7" t="n">
        <v>100</v>
      </c>
      <c r="C17" s="6" t="inlineStr">
        <is>
          <t>The rate's unit. Never defaulted: it decides whether the rate is per $100 or per $1,000.</t>
        </is>
      </c>
    </row>
    <row r="18">
      <c r="A18" s="5" t="inlineStr">
        <is>
          <t>Exemption</t>
        </is>
      </c>
      <c r="B18" s="7" t="n">
        <v>0</v>
      </c>
      <c r="C18" s="6" t="inlineStr">
        <is>
          <t>Normalized: an unstated exemption is zero here, which is what the computed figure assumes.</t>
        </is>
      </c>
      <c r="D18" s="6" t="inlineStr">
        <is>
          <t>Internal pipeline only</t>
        </is>
      </c>
    </row>
    <row r="19">
      <c r="A19" s="5" t="inlineStr">
        <is>
          <t>Computed annual tax</t>
        </is>
      </c>
      <c r="B19" s="7">
        <f>IF(AND(ISNUMBER(B15),ISNUMBER(B16),ISNUMBER(B17)),MAX(0,B15*B16/B17-B18),"MISSING")</f>
        <v/>
      </c>
      <c r="C19" s="6" t="inlineStr">
        <is>
          <t>Assessed value times rate over the divisor, less any exemption. A missing divisor reads MISSING rather than assuming one.</t>
        </is>
      </c>
    </row>
    <row r="20">
      <c r="A20" s="5" t="inlineStr">
        <is>
          <t>Tax bill as stated in the offering memorandum</t>
        </is>
      </c>
      <c r="B20" s="7" t="n">
        <v>249122</v>
      </c>
      <c r="C20" s="6" t="inlineStr">
        <is>
          <t>For 2025, as the memorandum states it — the seller's figure, not verified against the county.</t>
        </is>
      </c>
      <c r="D20" s="6" t="inlineStr">
        <is>
          <t>Sample Property Offering Memorandum.pdf — p.10</t>
        </is>
      </c>
    </row>
    <row r="21">
      <c r="A21" s="5" t="inlineStr">
        <is>
          <t>Computed less billed</t>
        </is>
      </c>
      <c r="B21" s="7">
        <f>IF(AND(ISNUMBER(B19),ISNUMBER(B20)),B19-B20,"NOT CHECKED")</f>
        <v/>
      </c>
      <c r="C21" s="6" t="inlineStr">
        <is>
          <t>Guarded: a missing input renders NOT CHECKED rather than a difference of zero.</t>
        </is>
      </c>
    </row>
    <row r="22">
      <c r="A22" s="5" t="inlineStr">
        <is>
          <t>Check</t>
        </is>
      </c>
      <c r="B22" s="5" t="inlineStr">
        <is>
          <t>NOT CHECKED</t>
        </is>
      </c>
    </row>
    <row r="23">
      <c r="A23" s="5" t="inlineStr">
        <is>
          <t>Property taxes per the statement (T-12)</t>
        </is>
      </c>
      <c r="B23" s="7" t="n">
        <v>239566.79</v>
      </c>
      <c r="C23" s="6" t="inlineStr">
        <is>
          <t>As billed in the uploaded statement over its twelve months — the operator's ledger, not the county's bill, which the demo does not fetch.</t>
        </is>
      </c>
      <c r="D23" s="6" t="inlineStr">
        <is>
          <t>Sample Property T-12 June 26.xlsx — Property Taxes lines (computed)</t>
        </is>
      </c>
    </row>
    <row r="24">
      <c r="A24" s="5" t="inlineStr">
        <is>
          <t>Per-unit sanity band</t>
        </is>
      </c>
      <c r="B24" s="12" t="n"/>
      <c r="C24" s="6" t="inlineStr">
        <is>
          <t>In band (the statement's line per unit): $717 per unit a year is inside the AZ band of $400–$2,600</t>
        </is>
      </c>
      <c r="D24" s="6" t="inlineStr">
        <is>
          <t>Vendored county rate table — property_tax_table.band_check (derived)</t>
        </is>
      </c>
    </row>
    <row r="25"/>
    <row r="26">
      <c r="A26" s="4" t="inlineStr">
        <is>
          <t>Underwriting assumption at the illustrative price</t>
        </is>
      </c>
      <c r="B26" s="4" t="n"/>
      <c r="C26" s="4" t="n"/>
      <c r="D26" s="4" t="n"/>
    </row>
    <row r="27">
      <c r="A27" s="5" t="inlineStr">
        <is>
          <t>State</t>
        </is>
      </c>
      <c r="B27" s="5" t="inlineStr">
        <is>
          <t>AZ</t>
        </is>
      </c>
    </row>
    <row r="28">
      <c r="A28" s="5" t="inlineStr">
        <is>
          <t>Does the basis reset on sale?</t>
        </is>
      </c>
      <c r="B28" s="5" t="inlineStr">
        <is>
          <t>No</t>
        </is>
      </c>
      <c r="C28" s="6" t="inlineStr">
        <is>
          <t>AZ does not reset the assessed value on sale. Proposition 117 caps growth in the limited property value at 5% a year, so year-one tax is the current basis grown at the cap — NOT the purchase price times the assessment ratio.</t>
        </is>
      </c>
    </row>
    <row r="29">
      <c r="A29" s="5" t="inlineStr">
        <is>
          <t>Illustrative purchase price (illustrative)</t>
        </is>
      </c>
      <c r="B29" s="7" t="n">
        <v>71810000</v>
      </c>
    </row>
    <row r="30">
      <c r="A30" s="5" t="inlineStr">
        <is>
          <t>Year-one full value</t>
        </is>
      </c>
      <c r="B30" s="12" t="n"/>
      <c r="C30" s="6" t="inlineStr">
        <is>
          <t>Current LPV grown 5% (the Prop 117 cap)</t>
        </is>
      </c>
    </row>
    <row r="31">
      <c r="A31" s="5" t="inlineStr">
        <is>
          <t>Year-one assessed value</t>
        </is>
      </c>
      <c r="B31" s="12" t="n"/>
      <c r="C31" s="6" t="inlineStr">
        <is>
          <t>Assessed value = full value x assessment ratio</t>
        </is>
      </c>
    </row>
    <row r="32">
      <c r="A32" s="5" t="inlineStr">
        <is>
          <t>Year-one tax (illustrative)</t>
        </is>
      </c>
      <c r="B32" s="12" t="n"/>
      <c r="C32" s="6" t="inlineStr">
        <is>
          <t>The figure to carry into the model.</t>
        </is>
      </c>
    </row>
    <row r="33">
      <c r="A33" s="5" t="inlineStr">
        <is>
          <t>Year-one tax per unit (illustrative)</t>
        </is>
      </c>
      <c r="B33" s="12" t="n"/>
    </row>
    <row r="34"/>
    <row r="35">
      <c r="A35" s="4" t="inlineStr">
        <is>
          <t>What the generic shortcut would have said</t>
        </is>
      </c>
      <c r="B35" s="4" t="n"/>
      <c r="C35" s="4" t="n"/>
      <c r="D35" s="4" t="n"/>
    </row>
    <row r="36">
      <c r="A36" s="5" t="inlineStr">
        <is>
          <t>Assessed value if it reset to the price</t>
        </is>
      </c>
      <c r="B36" s="7" t="n">
        <v>7181000</v>
      </c>
      <c r="C36" s="6" t="inlineStr">
        <is>
          <t>Purchase price times the assessment ratio — the pattern that holds in most states.</t>
        </is>
      </c>
    </row>
    <row r="37">
      <c r="A37" s="5" t="inlineStr">
        <is>
          <t>Tax on that basis</t>
        </is>
      </c>
      <c r="B37" s="7" t="n">
        <v>736576.7130000001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59"/>
  <sheetViews>
    <sheetView workbookViewId="0">
      <pane ySplit="5" topLeftCell="A6" activePane="bottomLeft" state="frozen"/>
      <selection pane="bottomLeft" activeCell="A1" sqref="A1"/>
    </sheetView>
  </sheetViews>
  <sheetFormatPr baseColWidth="8" defaultRowHeight="15"/>
  <cols>
    <col width="42" customWidth="1" min="1" max="1"/>
    <col width="36" customWidth="1" min="2" max="2"/>
    <col width="16" customWidth="1" min="3" max="3"/>
    <col width="22" customWidth="1" min="4" max="4"/>
    <col width="18" customWidth="1" min="5" max="5"/>
    <col width="22" customWidth="1" min="6" max="6"/>
    <col width="10" customWidth="1" min="7" max="7"/>
    <col width="10" customWidth="1" min="8" max="8"/>
    <col width="32" customWidth="1" min="9" max="9"/>
    <col width="13" customWidth="1" min="10" max="10"/>
    <col width="17" customWidth="1" min="11" max="11"/>
    <col width="41" customWidth="1" min="12" max="12"/>
  </cols>
  <sheetData>
    <row r="1">
      <c r="A1" s="1" t="inlineStr">
        <is>
          <t>Competing supply</t>
        </is>
      </c>
    </row>
    <row r="2">
      <c r="A2" s="2" t="inlineStr">
        <is>
          <t>Sample Mesa Apt — as of 2026-08-31</t>
        </is>
      </c>
    </row>
    <row r="3">
      <c r="A3" s="2" t="inlineStr">
        <is>
          <t>Pipeline projects by ring and stage. Stage is stated because entitled units and delivered units are not the same risk. Public permit records.</t>
        </is>
      </c>
    </row>
    <row r="4">
      <c r="A4" s="3" t="n"/>
      <c r="B4" s="3" t="n"/>
      <c r="C4" s="3" t="n"/>
      <c r="D4" s="3" t="n"/>
      <c r="E4" s="3" t="n"/>
      <c r="F4" s="3" t="n"/>
      <c r="G4" s="3" t="n"/>
      <c r="H4" s="3" t="n"/>
    </row>
    <row r="5" ht="32" customHeight="1">
      <c r="A5" s="6" t="inlineStr">
        <is>
          <t>Coverage note: these rings and stages are real and unmodified, and a zero is a genuine zero for the sources covered so far — not a gap left blank. Coverage of the permit and entitlement pipeline is an area of ongoing work and will be expanded, so read this section as a FLOOR on competing supply rather than a census of it.</t>
        </is>
      </c>
    </row>
    <row r="6"/>
    <row r="7">
      <c r="A7" s="14" t="inlineStr">
        <is>
          <t>Ring</t>
        </is>
      </c>
      <c r="B7" s="14" t="inlineStr">
        <is>
          <t>Stage</t>
        </is>
      </c>
      <c r="C7" s="14" t="inlineStr">
        <is>
          <t>Projects</t>
        </is>
      </c>
      <c r="D7" s="14" t="inlineStr">
        <is>
          <t>Units</t>
        </is>
      </c>
    </row>
    <row r="8">
      <c r="A8" s="5" t="inlineStr">
        <is>
          <t>1 mi</t>
        </is>
      </c>
      <c r="B8" s="5" t="inlineStr">
        <is>
          <t>Entitlement</t>
        </is>
      </c>
      <c r="C8" s="7" t="n">
        <v>2</v>
      </c>
      <c r="D8" s="7" t="n">
        <v>72</v>
      </c>
    </row>
    <row r="9">
      <c r="A9" s="5" t="inlineStr">
        <is>
          <t>1 mi</t>
        </is>
      </c>
      <c r="B9" s="5" t="inlineStr">
        <is>
          <t>Permitted</t>
        </is>
      </c>
      <c r="C9" s="7" t="n">
        <v>1</v>
      </c>
      <c r="D9" s="7" t="n">
        <v>36</v>
      </c>
    </row>
    <row r="10">
      <c r="A10" s="5" t="inlineStr">
        <is>
          <t>3 mi</t>
        </is>
      </c>
      <c r="B10" s="5" t="inlineStr">
        <is>
          <t>Entitlement</t>
        </is>
      </c>
      <c r="C10" s="7" t="n">
        <v>20</v>
      </c>
      <c r="D10" s="7" t="n">
        <v>621</v>
      </c>
    </row>
    <row r="11">
      <c r="A11" s="5" t="inlineStr">
        <is>
          <t>3 mi</t>
        </is>
      </c>
      <c r="B11" s="5" t="inlineStr">
        <is>
          <t>Permitted</t>
        </is>
      </c>
      <c r="C11" s="7" t="n">
        <v>13</v>
      </c>
      <c r="D11" s="7" t="n">
        <v>558</v>
      </c>
    </row>
    <row r="12">
      <c r="A12" s="5" t="inlineStr">
        <is>
          <t>5 mi</t>
        </is>
      </c>
      <c r="B12" s="5" t="inlineStr">
        <is>
          <t>Entitlement</t>
        </is>
      </c>
      <c r="C12" s="7" t="n">
        <v>61</v>
      </c>
      <c r="D12" s="7" t="n">
        <v>5152</v>
      </c>
    </row>
    <row r="13">
      <c r="A13" s="5" t="inlineStr">
        <is>
          <t>5 mi</t>
        </is>
      </c>
      <c r="B13" s="5" t="inlineStr">
        <is>
          <t>Permitted</t>
        </is>
      </c>
      <c r="C13" s="7" t="n">
        <v>44</v>
      </c>
      <c r="D13" s="7" t="n">
        <v>3355</v>
      </c>
    </row>
    <row r="14">
      <c r="A14" s="5" t="inlineStr">
        <is>
          <t>10 mi</t>
        </is>
      </c>
      <c r="B14" s="5" t="inlineStr">
        <is>
          <t>Entitlement</t>
        </is>
      </c>
      <c r="C14" s="7" t="n">
        <v>236</v>
      </c>
      <c r="D14" s="7" t="n">
        <v>39029</v>
      </c>
    </row>
    <row r="15">
      <c r="A15" s="5" t="inlineStr">
        <is>
          <t>10 mi</t>
        </is>
      </c>
      <c r="B15" s="5" t="inlineStr">
        <is>
          <t>Permitted</t>
        </is>
      </c>
      <c r="C15" s="7" t="n">
        <v>191</v>
      </c>
      <c r="D15" s="7" t="n">
        <v>16643</v>
      </c>
    </row>
    <row r="16"/>
    <row r="17">
      <c r="A17" s="4" t="inlineStr">
        <is>
          <t>Ring totals</t>
        </is>
      </c>
      <c r="B17" s="4" t="n"/>
      <c r="C17" s="4" t="n"/>
      <c r="D17" s="4" t="n"/>
    </row>
    <row r="18">
      <c r="A18" s="14" t="inlineStr">
        <is>
          <t>Ring</t>
        </is>
      </c>
      <c r="B18" s="14" t="inlineStr">
        <is>
          <t>Pipeline units</t>
        </is>
      </c>
      <c r="C18" s="14" t="inlineStr">
        <is>
          <t>Existing stock</t>
        </is>
      </c>
      <c r="D18" s="14" t="inlineStr">
        <is>
          <t>Units as % of stock</t>
        </is>
      </c>
    </row>
    <row r="19">
      <c r="A19" s="5" t="inlineStr">
        <is>
          <t>1 mi</t>
        </is>
      </c>
      <c r="B19" s="7">
        <f>SUMIF($A$8:$A$15,$A19,$D$8:$D$15)</f>
        <v/>
      </c>
      <c r="C19" s="5" t="inlineStr">
        <is>
          <t>MISSING</t>
        </is>
      </c>
      <c r="D19" s="11">
        <f>IFERROR(B19/C19,"")</f>
        <v/>
      </c>
    </row>
    <row r="20">
      <c r="A20" s="5" t="inlineStr">
        <is>
          <t>3 mi</t>
        </is>
      </c>
      <c r="B20" s="7">
        <f>SUMIF($A$8:$A$15,$A20,$D$8:$D$15)</f>
        <v/>
      </c>
      <c r="C20" s="5" t="inlineStr">
        <is>
          <t>MISSING</t>
        </is>
      </c>
      <c r="D20" s="11">
        <f>IFERROR(B20/C20,"")</f>
        <v/>
      </c>
    </row>
    <row r="21">
      <c r="A21" s="5" t="inlineStr">
        <is>
          <t>5 mi</t>
        </is>
      </c>
      <c r="B21" s="7">
        <f>SUMIF($A$8:$A$15,$A21,$D$8:$D$15)</f>
        <v/>
      </c>
      <c r="C21" s="5" t="inlineStr">
        <is>
          <t>MISSING</t>
        </is>
      </c>
      <c r="D21" s="11">
        <f>IFERROR(B21/C21,"")</f>
        <v/>
      </c>
    </row>
    <row r="22">
      <c r="A22" s="5" t="inlineStr">
        <is>
          <t>10 mi</t>
        </is>
      </c>
      <c r="B22" s="7">
        <f>SUMIF($A$8:$A$15,$A22,$D$8:$D$15)</f>
        <v/>
      </c>
      <c r="C22" s="5" t="inlineStr">
        <is>
          <t>MISSING</t>
        </is>
      </c>
      <c r="D22" s="11">
        <f>IFERROR(B22/C22,"")</f>
        <v/>
      </c>
    </row>
    <row r="23"/>
    <row r="24">
      <c r="A24" s="4" t="inlineStr">
        <is>
          <t>Projects within 3 miles</t>
        </is>
      </c>
      <c r="B24" s="4" t="n"/>
      <c r="C24" s="4" t="n"/>
      <c r="D24" s="4" t="n"/>
      <c r="E24" s="4" t="n"/>
      <c r="F24" s="4" t="n"/>
    </row>
    <row r="25">
      <c r="A25" s="5" t="inlineStr">
        <is>
          <t>One row per development, at the furthest stage the pipeline shows; a dash means the source did not state it.</t>
        </is>
      </c>
    </row>
    <row r="26">
      <c r="A26" s="14" t="inlineStr">
        <is>
          <t>Project</t>
        </is>
      </c>
      <c r="B26" s="14" t="inlineStr">
        <is>
          <t>Distance (mi)</t>
        </is>
      </c>
      <c r="C26" s="14" t="inlineStr">
        <is>
          <t>Stage</t>
        </is>
      </c>
      <c r="D26" s="14" t="inlineStr">
        <is>
          <t>Units</t>
        </is>
      </c>
      <c r="E26" s="14" t="inlineStr">
        <is>
          <t>Type</t>
        </is>
      </c>
      <c r="F26" s="14" t="inlineStr">
        <is>
          <t>Address</t>
        </is>
      </c>
      <c r="G26" s="14" t="inlineStr">
        <is>
          <t>City</t>
        </is>
      </c>
      <c r="H26" s="14" t="inlineStr">
        <is>
          <t>Acres</t>
        </is>
      </c>
      <c r="I26" s="14" t="inlineStr">
        <is>
          <t>Developer</t>
        </is>
      </c>
      <c r="J26" s="14" t="inlineStr">
        <is>
          <t>First filed</t>
        </is>
      </c>
      <c r="K26" s="14" t="inlineStr">
        <is>
          <t>Latest activity</t>
        </is>
      </c>
      <c r="L26" s="14" t="inlineStr">
        <is>
          <t>Source layers</t>
        </is>
      </c>
    </row>
    <row r="27">
      <c r="A27" s="5" t="inlineStr">
        <is>
          <t>Reed Park Residences</t>
        </is>
      </c>
      <c r="B27" s="10" t="n">
        <v>0.95</v>
      </c>
      <c r="C27" s="5" t="inlineStr">
        <is>
          <t>Entitlement</t>
        </is>
      </c>
      <c r="D27" s="7" t="n">
        <v>72</v>
      </c>
      <c r="E27" s="5" t="inlineStr">
        <is>
          <t>multifamily</t>
        </is>
      </c>
      <c r="F27" s="5" t="inlineStr">
        <is>
          <t>—</t>
        </is>
      </c>
      <c r="G27" s="5" t="inlineStr">
        <is>
          <t>—</t>
        </is>
      </c>
      <c r="H27" s="10" t="n">
        <v>3.22</v>
      </c>
      <c r="I27" s="5" t="inlineStr">
        <is>
          <t>—</t>
        </is>
      </c>
      <c r="J27" s="5" t="inlineStr">
        <is>
          <t>2026-07-03</t>
        </is>
      </c>
      <c r="K27" s="5" t="inlineStr">
        <is>
          <t>2026-07-03</t>
        </is>
      </c>
      <c r="L27" s="5" t="inlineStr">
        <is>
          <t>Entitlement</t>
        </is>
      </c>
    </row>
    <row r="28">
      <c r="A28" s="5" t="inlineStr">
        <is>
          <t>Williams Place</t>
        </is>
      </c>
      <c r="B28" s="10" t="n">
        <v>0.97</v>
      </c>
      <c r="C28" s="5" t="inlineStr">
        <is>
          <t>Permitted</t>
        </is>
      </c>
      <c r="D28" s="7" t="n">
        <v>36</v>
      </c>
      <c r="E28" s="5" t="inlineStr">
        <is>
          <t>apartment_rental</t>
        </is>
      </c>
      <c r="F28" s="5" t="inlineStr">
        <is>
          <t>539 S WILLIAMS</t>
        </is>
      </c>
      <c r="G28" s="5" t="inlineStr">
        <is>
          <t>Mesa</t>
        </is>
      </c>
      <c r="H28" s="10" t="n">
        <v>1.03</v>
      </c>
      <c r="I28" s="5" t="inlineStr">
        <is>
          <t>—</t>
        </is>
      </c>
      <c r="J28" s="5" t="inlineStr">
        <is>
          <t>2023-10-30</t>
        </is>
      </c>
      <c r="K28" s="5" t="inlineStr">
        <is>
          <t>2026-08-26</t>
        </is>
      </c>
      <c r="L28" s="5" t="inlineStr">
        <is>
          <t>County permits</t>
        </is>
      </c>
    </row>
    <row r="29">
      <c r="A29" s="5" t="inlineStr">
        <is>
          <t>Flats At Reed Park</t>
        </is>
      </c>
      <c r="B29" s="10" t="n">
        <v>0.98</v>
      </c>
      <c r="C29" s="5" t="inlineStr">
        <is>
          <t>Entitlement</t>
        </is>
      </c>
      <c r="D29" s="5" t="inlineStr">
        <is>
          <t>—</t>
        </is>
      </c>
      <c r="E29" s="5" t="inlineStr">
        <is>
          <t>multifamily</t>
        </is>
      </c>
      <c r="F29" s="5" t="inlineStr">
        <is>
          <t>—</t>
        </is>
      </c>
      <c r="G29" s="5" t="inlineStr">
        <is>
          <t>MESA</t>
        </is>
      </c>
      <c r="H29" s="5" t="inlineStr">
        <is>
          <t>—</t>
        </is>
      </c>
      <c r="I29" s="5" t="inlineStr">
        <is>
          <t>—</t>
        </is>
      </c>
      <c r="J29" s="5" t="inlineStr">
        <is>
          <t>2025-03-06</t>
        </is>
      </c>
      <c r="K29" s="5" t="inlineStr">
        <is>
          <t>—</t>
        </is>
      </c>
      <c r="L29" s="5" t="inlineStr">
        <is>
          <t>NOI radar (Arizona DEQ)</t>
        </is>
      </c>
    </row>
    <row r="30">
      <c r="A30" s="5" t="inlineStr">
        <is>
          <t>2102 E BROADWAY RD</t>
        </is>
      </c>
      <c r="B30" s="10" t="n">
        <v>1.04</v>
      </c>
      <c r="C30" s="5" t="inlineStr">
        <is>
          <t>Permitted</t>
        </is>
      </c>
      <c r="D30" s="5" t="inlineStr">
        <is>
          <t>—</t>
        </is>
      </c>
      <c r="E30" s="5" t="inlineStr">
        <is>
          <t>apartment_rental</t>
        </is>
      </c>
      <c r="F30" s="5" t="inlineStr">
        <is>
          <t>2102 E BROADWAY RD</t>
        </is>
      </c>
      <c r="G30" s="5" t="inlineStr">
        <is>
          <t>Mesa</t>
        </is>
      </c>
      <c r="H30" s="5" t="inlineStr">
        <is>
          <t>—</t>
        </is>
      </c>
      <c r="I30" s="5" t="inlineStr">
        <is>
          <t>—</t>
        </is>
      </c>
      <c r="J30" s="5" t="inlineStr">
        <is>
          <t>2026-03-02</t>
        </is>
      </c>
      <c r="K30" s="5" t="inlineStr">
        <is>
          <t>2026-04-02</t>
        </is>
      </c>
      <c r="L30" s="5" t="inlineStr">
        <is>
          <t>County permits</t>
        </is>
      </c>
    </row>
    <row r="31">
      <c r="A31" s="5" t="inlineStr">
        <is>
          <t>The Groves Apartments</t>
        </is>
      </c>
      <c r="B31" s="10" t="n">
        <v>1.04</v>
      </c>
      <c r="C31" s="5" t="inlineStr">
        <is>
          <t>Permitted</t>
        </is>
      </c>
      <c r="D31" s="7" t="n">
        <v>37</v>
      </c>
      <c r="E31" s="5" t="inlineStr">
        <is>
          <t>apartment_rental</t>
        </is>
      </c>
      <c r="F31" s="5" t="inlineStr">
        <is>
          <t>2030 E BROADWAY RD</t>
        </is>
      </c>
      <c r="G31" s="5" t="inlineStr">
        <is>
          <t>Mesa</t>
        </is>
      </c>
      <c r="H31" s="5" t="inlineStr">
        <is>
          <t>—</t>
        </is>
      </c>
      <c r="I31" s="5" t="inlineStr">
        <is>
          <t>—</t>
        </is>
      </c>
      <c r="J31" s="5" t="inlineStr">
        <is>
          <t>2026-05-05</t>
        </is>
      </c>
      <c r="K31" s="5" t="inlineStr">
        <is>
          <t>2026-05-11</t>
        </is>
      </c>
      <c r="L31" s="5" t="inlineStr">
        <is>
          <t>County permits</t>
        </is>
      </c>
    </row>
    <row r="32">
      <c r="A32" s="5" t="inlineStr">
        <is>
          <t>3 Four 5 Villas</t>
        </is>
      </c>
      <c r="B32" s="10" t="n">
        <v>1.11</v>
      </c>
      <c r="C32" s="5" t="inlineStr">
        <is>
          <t>Entitlement</t>
        </is>
      </c>
      <c r="D32" s="7" t="n">
        <v>15</v>
      </c>
      <c r="E32" s="5" t="inlineStr">
        <is>
          <t>multifamily</t>
        </is>
      </c>
      <c r="F32" s="5" t="inlineStr">
        <is>
          <t>—</t>
        </is>
      </c>
      <c r="G32" s="5" t="inlineStr">
        <is>
          <t>—</t>
        </is>
      </c>
      <c r="H32" s="10" t="n">
        <v>1.07</v>
      </c>
      <c r="I32" s="5" t="inlineStr">
        <is>
          <t>—</t>
        </is>
      </c>
      <c r="J32" s="5" t="inlineStr">
        <is>
          <t>2026-07-03</t>
        </is>
      </c>
      <c r="K32" s="5" t="inlineStr">
        <is>
          <t>2026-07-03</t>
        </is>
      </c>
      <c r="L32" s="5" t="inlineStr">
        <is>
          <t>Entitlement</t>
        </is>
      </c>
    </row>
    <row r="33">
      <c r="A33" s="5" t="inlineStr">
        <is>
          <t>Countryside Manor</t>
        </is>
      </c>
      <c r="B33" s="10" t="n">
        <v>1.29</v>
      </c>
      <c r="C33" s="5" t="inlineStr">
        <is>
          <t>Entitlement</t>
        </is>
      </c>
      <c r="D33" s="7" t="n">
        <v>40</v>
      </c>
      <c r="E33" s="5" t="inlineStr">
        <is>
          <t>multifamily</t>
        </is>
      </c>
      <c r="F33" s="5" t="inlineStr">
        <is>
          <t>—</t>
        </is>
      </c>
      <c r="G33" s="5" t="inlineStr">
        <is>
          <t>—</t>
        </is>
      </c>
      <c r="H33" s="10" t="n">
        <v>2.27</v>
      </c>
      <c r="I33" s="5" t="inlineStr">
        <is>
          <t>—</t>
        </is>
      </c>
      <c r="J33" s="5" t="inlineStr">
        <is>
          <t>2026-07-03</t>
        </is>
      </c>
      <c r="K33" s="5" t="inlineStr">
        <is>
          <t>2026-07-03</t>
        </is>
      </c>
      <c r="L33" s="5" t="inlineStr">
        <is>
          <t>Entitlement</t>
        </is>
      </c>
    </row>
    <row r="34">
      <c r="A34" s="5" t="inlineStr">
        <is>
          <t>The Bungalows on Ash</t>
        </is>
      </c>
      <c r="B34" s="10" t="n">
        <v>1.34</v>
      </c>
      <c r="C34" s="5" t="inlineStr">
        <is>
          <t>Permitted</t>
        </is>
      </c>
      <c r="D34" s="5" t="inlineStr">
        <is>
          <t>—</t>
        </is>
      </c>
      <c r="E34" s="5" t="inlineStr">
        <is>
          <t>other_mf</t>
        </is>
      </c>
      <c r="F34" s="5" t="inlineStr">
        <is>
          <t>1381 N GILBERT RD</t>
        </is>
      </c>
      <c r="G34" s="5" t="inlineStr">
        <is>
          <t>GILBERT</t>
        </is>
      </c>
      <c r="H34" s="5" t="inlineStr">
        <is>
          <t>—</t>
        </is>
      </c>
      <c r="I34" s="5" t="inlineStr">
        <is>
          <t>—</t>
        </is>
      </c>
      <c r="J34" s="5" t="inlineStr">
        <is>
          <t>2020-06-25</t>
        </is>
      </c>
      <c r="K34" s="5" t="inlineStr">
        <is>
          <t>2021-06-16</t>
        </is>
      </c>
      <c r="L34" s="5" t="inlineStr">
        <is>
          <t>County permits</t>
        </is>
      </c>
    </row>
    <row r="35">
      <c r="A35" s="5" t="inlineStr">
        <is>
          <t>La Jolla Villas</t>
        </is>
      </c>
      <c r="B35" s="10" t="n">
        <v>1.59</v>
      </c>
      <c r="C35" s="5" t="inlineStr">
        <is>
          <t>Entitlement</t>
        </is>
      </c>
      <c r="D35" s="7" t="n">
        <v>15</v>
      </c>
      <c r="E35" s="5" t="inlineStr">
        <is>
          <t>multifamily</t>
        </is>
      </c>
      <c r="F35" s="5" t="inlineStr">
        <is>
          <t>—</t>
        </is>
      </c>
      <c r="G35" s="5" t="inlineStr">
        <is>
          <t>—</t>
        </is>
      </c>
      <c r="H35" s="10" t="n">
        <v>1.07</v>
      </c>
      <c r="I35" s="5" t="inlineStr">
        <is>
          <t>—</t>
        </is>
      </c>
      <c r="J35" s="5" t="inlineStr">
        <is>
          <t>2026-07-03</t>
        </is>
      </c>
      <c r="K35" s="5" t="inlineStr">
        <is>
          <t>2026-07-03</t>
        </is>
      </c>
      <c r="L35" s="5" t="inlineStr">
        <is>
          <t>Entitlement</t>
        </is>
      </c>
    </row>
    <row r="36">
      <c r="A36" s="5" t="inlineStr">
        <is>
          <t>1424 E DANA AVE</t>
        </is>
      </c>
      <c r="B36" s="10" t="n">
        <v>1.61</v>
      </c>
      <c r="C36" s="5" t="inlineStr">
        <is>
          <t>Permitted</t>
        </is>
      </c>
      <c r="D36" s="7" t="n">
        <v>4</v>
      </c>
      <c r="E36" s="5" t="inlineStr">
        <is>
          <t>apartment_rental</t>
        </is>
      </c>
      <c r="F36" s="5" t="inlineStr">
        <is>
          <t>1424 E DANA AVE</t>
        </is>
      </c>
      <c r="G36" s="5" t="inlineStr">
        <is>
          <t>Mesa</t>
        </is>
      </c>
      <c r="H36" s="10" t="n">
        <v>0.076</v>
      </c>
      <c r="I36" s="5" t="inlineStr">
        <is>
          <t>—</t>
        </is>
      </c>
      <c r="J36" s="5" t="inlineStr">
        <is>
          <t>2026-02-11</t>
        </is>
      </c>
      <c r="K36" s="5" t="inlineStr">
        <is>
          <t>2026-05-21</t>
        </is>
      </c>
      <c r="L36" s="5" t="inlineStr">
        <is>
          <t>County permits</t>
        </is>
      </c>
    </row>
    <row r="37">
      <c r="A37" s="5" t="inlineStr">
        <is>
          <t>Dana Park Village Square</t>
        </is>
      </c>
      <c r="B37" s="10" t="n">
        <v>1.65</v>
      </c>
      <c r="C37" s="5" t="inlineStr">
        <is>
          <t>Entitlement</t>
        </is>
      </c>
      <c r="D37" s="7" t="n">
        <v>36</v>
      </c>
      <c r="E37" s="5" t="inlineStr">
        <is>
          <t>multifamily</t>
        </is>
      </c>
      <c r="F37" s="5" t="inlineStr">
        <is>
          <t>—</t>
        </is>
      </c>
      <c r="G37" s="5" t="inlineStr">
        <is>
          <t>—</t>
        </is>
      </c>
      <c r="H37" s="10" t="n">
        <v>4.25</v>
      </c>
      <c r="I37" s="5" t="inlineStr">
        <is>
          <t>—</t>
        </is>
      </c>
      <c r="J37" s="5" t="inlineStr">
        <is>
          <t>2026-07-03</t>
        </is>
      </c>
      <c r="K37" s="5" t="inlineStr">
        <is>
          <t>2026-07-03</t>
        </is>
      </c>
      <c r="L37" s="5" t="inlineStr">
        <is>
          <t>Entitlement</t>
        </is>
      </c>
    </row>
    <row r="38">
      <c r="A38" s="5" t="inlineStr">
        <is>
          <t>Case ID: Z08-017 - 110 S Allen Rd</t>
        </is>
      </c>
      <c r="B38" s="10" t="n">
        <v>1.79</v>
      </c>
      <c r="C38" s="5" t="inlineStr">
        <is>
          <t>Entitlement</t>
        </is>
      </c>
      <c r="D38" s="7" t="n">
        <v>9</v>
      </c>
      <c r="E38" s="5" t="inlineStr">
        <is>
          <t>multifamily</t>
        </is>
      </c>
      <c r="F38" s="5" t="inlineStr">
        <is>
          <t>—</t>
        </is>
      </c>
      <c r="G38" s="5" t="inlineStr">
        <is>
          <t>—</t>
        </is>
      </c>
      <c r="H38" s="10" t="n">
        <v>1.11</v>
      </c>
      <c r="I38" s="5" t="inlineStr">
        <is>
          <t>—</t>
        </is>
      </c>
      <c r="J38" s="5" t="inlineStr">
        <is>
          <t>2026-07-03</t>
        </is>
      </c>
      <c r="K38" s="5" t="inlineStr">
        <is>
          <t>2026-07-03</t>
        </is>
      </c>
      <c r="L38" s="5" t="inlineStr">
        <is>
          <t>Entitlement</t>
        </is>
      </c>
    </row>
    <row r="39">
      <c r="A39" s="5" t="inlineStr">
        <is>
          <t>214 N GILBERT RD 111</t>
        </is>
      </c>
      <c r="B39" s="10" t="n">
        <v>1.8</v>
      </c>
      <c r="C39" s="5" t="inlineStr">
        <is>
          <t>Permitted</t>
        </is>
      </c>
      <c r="D39" s="5" t="inlineStr">
        <is>
          <t>—</t>
        </is>
      </c>
      <c r="E39" s="5" t="inlineStr">
        <is>
          <t>apartment_rental</t>
        </is>
      </c>
      <c r="F39" s="5" t="inlineStr">
        <is>
          <t>214 N GILBERT RD 111</t>
        </is>
      </c>
      <c r="G39" s="5" t="inlineStr">
        <is>
          <t>Mesa</t>
        </is>
      </c>
      <c r="H39" s="5" t="inlineStr">
        <is>
          <t>—</t>
        </is>
      </c>
      <c r="I39" s="5" t="inlineStr">
        <is>
          <t>—</t>
        </is>
      </c>
      <c r="J39" s="5" t="inlineStr">
        <is>
          <t>2023-02-23</t>
        </is>
      </c>
      <c r="K39" s="5" t="inlineStr">
        <is>
          <t>2023-03-01</t>
        </is>
      </c>
      <c r="L39" s="5" t="inlineStr">
        <is>
          <t>County permits</t>
        </is>
      </c>
    </row>
    <row r="40">
      <c r="A40" s="5" t="inlineStr">
        <is>
          <t>Tangerine</t>
        </is>
      </c>
      <c r="B40" s="10" t="n">
        <v>2.09</v>
      </c>
      <c r="C40" s="5" t="inlineStr">
        <is>
          <t>Entitlement</t>
        </is>
      </c>
      <c r="D40" s="7" t="n">
        <v>29</v>
      </c>
      <c r="E40" s="5" t="inlineStr">
        <is>
          <t>multifamily</t>
        </is>
      </c>
      <c r="F40" s="5" t="inlineStr">
        <is>
          <t>—</t>
        </is>
      </c>
      <c r="G40" s="5" t="inlineStr">
        <is>
          <t>—</t>
        </is>
      </c>
      <c r="H40" s="10" t="n">
        <v>2.06</v>
      </c>
      <c r="I40" s="5" t="inlineStr">
        <is>
          <t>—</t>
        </is>
      </c>
      <c r="J40" s="5" t="inlineStr">
        <is>
          <t>2026-07-03</t>
        </is>
      </c>
      <c r="K40" s="5" t="inlineStr">
        <is>
          <t>2026-07-03</t>
        </is>
      </c>
      <c r="L40" s="5" t="inlineStr">
        <is>
          <t>Entitlement</t>
        </is>
      </c>
    </row>
    <row r="41">
      <c r="A41" s="5" t="inlineStr">
        <is>
          <t>3020 E MAIN ST</t>
        </is>
      </c>
      <c r="B41" s="10" t="n">
        <v>2.12</v>
      </c>
      <c r="C41" s="5" t="inlineStr">
        <is>
          <t>Permitted</t>
        </is>
      </c>
      <c r="D41" s="5" t="inlineStr">
        <is>
          <t>—</t>
        </is>
      </c>
      <c r="E41" s="5" t="inlineStr">
        <is>
          <t>apartment_rental</t>
        </is>
      </c>
      <c r="F41" s="5" t="inlineStr">
        <is>
          <t>3020 E MAIN ST</t>
        </is>
      </c>
      <c r="G41" s="5" t="inlineStr">
        <is>
          <t>Mesa</t>
        </is>
      </c>
      <c r="H41" s="5" t="inlineStr">
        <is>
          <t>—</t>
        </is>
      </c>
      <c r="I41" s="5" t="inlineStr">
        <is>
          <t>—</t>
        </is>
      </c>
      <c r="J41" s="5" t="inlineStr">
        <is>
          <t>2023-07-27</t>
        </is>
      </c>
      <c r="K41" s="5" t="inlineStr">
        <is>
          <t>2023-08-03</t>
        </is>
      </c>
      <c r="L41" s="5" t="inlineStr">
        <is>
          <t>County permits</t>
        </is>
      </c>
    </row>
    <row r="42">
      <c r="A42" s="5" t="inlineStr">
        <is>
          <t>La Mesa Village Apartments</t>
        </is>
      </c>
      <c r="B42" s="10" t="n">
        <v>2.22</v>
      </c>
      <c r="C42" s="5" t="inlineStr">
        <is>
          <t>Entitlement</t>
        </is>
      </c>
      <c r="D42" s="5" t="inlineStr">
        <is>
          <t>—</t>
        </is>
      </c>
      <c r="E42" s="5" t="inlineStr">
        <is>
          <t>multifamily</t>
        </is>
      </c>
      <c r="F42" s="5" t="inlineStr">
        <is>
          <t>—</t>
        </is>
      </c>
      <c r="G42" s="5" t="inlineStr">
        <is>
          <t>MESA</t>
        </is>
      </c>
      <c r="H42" s="5" t="inlineStr">
        <is>
          <t>—</t>
        </is>
      </c>
      <c r="I42" s="5" t="inlineStr">
        <is>
          <t>—</t>
        </is>
      </c>
      <c r="J42" s="5" t="inlineStr">
        <is>
          <t>2024-10-29</t>
        </is>
      </c>
      <c r="K42" s="5" t="inlineStr">
        <is>
          <t>—</t>
        </is>
      </c>
      <c r="L42" s="5" t="inlineStr">
        <is>
          <t>NOI radar (Arizona DEQ)</t>
        </is>
      </c>
    </row>
    <row r="43">
      <c r="A43" s="5" t="inlineStr">
        <is>
          <t>505 S LESUEUR C</t>
        </is>
      </c>
      <c r="B43" s="10" t="n">
        <v>2.24</v>
      </c>
      <c r="C43" s="5" t="inlineStr">
        <is>
          <t>Permitted</t>
        </is>
      </c>
      <c r="D43" s="5" t="inlineStr">
        <is>
          <t>—</t>
        </is>
      </c>
      <c r="E43" s="5" t="inlineStr">
        <is>
          <t>apartment_rental</t>
        </is>
      </c>
      <c r="F43" s="5" t="inlineStr">
        <is>
          <t>505 S LESUEUR C</t>
        </is>
      </c>
      <c r="G43" s="5" t="inlineStr">
        <is>
          <t>Mesa</t>
        </is>
      </c>
      <c r="H43" s="5" t="inlineStr">
        <is>
          <t>—</t>
        </is>
      </c>
      <c r="I43" s="5" t="inlineStr">
        <is>
          <t>—</t>
        </is>
      </c>
      <c r="J43" s="5" t="inlineStr">
        <is>
          <t>2020-07-01</t>
        </is>
      </c>
      <c r="K43" s="5" t="inlineStr">
        <is>
          <t>2020-07-23</t>
        </is>
      </c>
      <c r="L43" s="5" t="inlineStr">
        <is>
          <t>County permits</t>
        </is>
      </c>
    </row>
    <row r="44">
      <c r="A44" s="5" t="inlineStr">
        <is>
          <t>Pioneer Place</t>
        </is>
      </c>
      <c r="B44" s="10" t="n">
        <v>2.25</v>
      </c>
      <c r="C44" s="5" t="inlineStr">
        <is>
          <t>Entitlement</t>
        </is>
      </c>
      <c r="D44" s="7" t="n">
        <v>9</v>
      </c>
      <c r="E44" s="5" t="inlineStr">
        <is>
          <t>mixed</t>
        </is>
      </c>
      <c r="F44" s="5" t="inlineStr">
        <is>
          <t>—</t>
        </is>
      </c>
      <c r="G44" s="5" t="inlineStr">
        <is>
          <t>—</t>
        </is>
      </c>
      <c r="H44" s="10" t="n">
        <v>0.83</v>
      </c>
      <c r="I44" s="5" t="inlineStr">
        <is>
          <t>—</t>
        </is>
      </c>
      <c r="J44" s="5" t="inlineStr">
        <is>
          <t>2026-07-03</t>
        </is>
      </c>
      <c r="K44" s="5" t="inlineStr">
        <is>
          <t>2026-07-03</t>
        </is>
      </c>
      <c r="L44" s="5" t="inlineStr">
        <is>
          <t>Entitlement</t>
        </is>
      </c>
    </row>
    <row r="45">
      <c r="A45" s="5" t="inlineStr">
        <is>
          <t>PS16-006 A New Leaf Apartment Bldg</t>
        </is>
      </c>
      <c r="B45" s="10" t="n">
        <v>2.33</v>
      </c>
      <c r="C45" s="5" t="inlineStr">
        <is>
          <t>Entitlement</t>
        </is>
      </c>
      <c r="D45" s="7" t="n">
        <v>40</v>
      </c>
      <c r="E45" s="5" t="inlineStr">
        <is>
          <t>multifamily</t>
        </is>
      </c>
      <c r="F45" s="5" t="inlineStr">
        <is>
          <t>—</t>
        </is>
      </c>
      <c r="G45" s="5" t="inlineStr">
        <is>
          <t>—</t>
        </is>
      </c>
      <c r="H45" s="10" t="n">
        <v>1.74</v>
      </c>
      <c r="I45" s="5" t="inlineStr">
        <is>
          <t>—</t>
        </is>
      </c>
      <c r="J45" s="5" t="inlineStr">
        <is>
          <t>2026-07-03</t>
        </is>
      </c>
      <c r="K45" s="5" t="inlineStr">
        <is>
          <t>2026-07-03</t>
        </is>
      </c>
      <c r="L45" s="5" t="inlineStr">
        <is>
          <t>Entitlement</t>
        </is>
      </c>
    </row>
    <row r="46">
      <c r="A46" s="5" t="inlineStr">
        <is>
          <t>3426 E UNIVERSITY DR</t>
        </is>
      </c>
      <c r="B46" s="10" t="n">
        <v>2.55</v>
      </c>
      <c r="C46" s="5" t="inlineStr">
        <is>
          <t>Permitted</t>
        </is>
      </c>
      <c r="D46" s="7" t="n">
        <v>36</v>
      </c>
      <c r="E46" s="5" t="inlineStr">
        <is>
          <t>apartment_rental</t>
        </is>
      </c>
      <c r="F46" s="5" t="inlineStr">
        <is>
          <t>3426 E UNIVERSITY DR</t>
        </is>
      </c>
      <c r="G46" s="5" t="inlineStr">
        <is>
          <t>Mesa</t>
        </is>
      </c>
      <c r="H46" s="5" t="inlineStr">
        <is>
          <t>—</t>
        </is>
      </c>
      <c r="I46" s="5" t="inlineStr">
        <is>
          <t>—</t>
        </is>
      </c>
      <c r="J46" s="5" t="inlineStr">
        <is>
          <t>2021-02-15</t>
        </is>
      </c>
      <c r="K46" s="5" t="inlineStr">
        <is>
          <t>2021-09-27</t>
        </is>
      </c>
      <c r="L46" s="5" t="inlineStr">
        <is>
          <t>County permits</t>
        </is>
      </c>
    </row>
    <row r="47">
      <c r="A47" s="5" t="inlineStr">
        <is>
          <t>455 E MAIN ST</t>
        </is>
      </c>
      <c r="B47" s="10" t="n">
        <v>2.57</v>
      </c>
      <c r="C47" s="5" t="inlineStr">
        <is>
          <t>Permitted</t>
        </is>
      </c>
      <c r="D47" s="5" t="inlineStr">
        <is>
          <t>—</t>
        </is>
      </c>
      <c r="E47" s="5" t="inlineStr">
        <is>
          <t>apartment_rental</t>
        </is>
      </c>
      <c r="F47" s="5" t="inlineStr">
        <is>
          <t>455 E MAIN ST</t>
        </is>
      </c>
      <c r="G47" s="5" t="inlineStr">
        <is>
          <t>Mesa</t>
        </is>
      </c>
      <c r="H47" s="5" t="inlineStr">
        <is>
          <t>—</t>
        </is>
      </c>
      <c r="I47" s="5" t="inlineStr">
        <is>
          <t>—</t>
        </is>
      </c>
      <c r="J47" s="5" t="inlineStr">
        <is>
          <t>2019-03-07</t>
        </is>
      </c>
      <c r="K47" s="5" t="inlineStr">
        <is>
          <t>2020-12-08</t>
        </is>
      </c>
      <c r="L47" s="5" t="inlineStr">
        <is>
          <t>County permits</t>
        </is>
      </c>
    </row>
    <row r="48">
      <c r="A48" s="5" t="inlineStr">
        <is>
          <t>ASPIRE HERITAGE</t>
        </is>
      </c>
      <c r="B48" s="10" t="n">
        <v>2.58</v>
      </c>
      <c r="C48" s="5" t="inlineStr">
        <is>
          <t>Entitlement</t>
        </is>
      </c>
      <c r="D48" s="5" t="inlineStr">
        <is>
          <t>—</t>
        </is>
      </c>
      <c r="E48" s="5" t="inlineStr">
        <is>
          <t>multifamily</t>
        </is>
      </c>
      <c r="F48" s="5" t="inlineStr">
        <is>
          <t>—</t>
        </is>
      </c>
      <c r="G48" s="5" t="inlineStr">
        <is>
          <t>GILBERT</t>
        </is>
      </c>
      <c r="H48" s="5" t="inlineStr">
        <is>
          <t>—</t>
        </is>
      </c>
      <c r="I48" s="5" t="inlineStr">
        <is>
          <t>—</t>
        </is>
      </c>
      <c r="J48" s="5" t="inlineStr">
        <is>
          <t>2019-04-24</t>
        </is>
      </c>
      <c r="K48" s="5" t="inlineStr">
        <is>
          <t>—</t>
        </is>
      </c>
      <c r="L48" s="5" t="inlineStr">
        <is>
          <t>NOI radar (Arizona DEQ)</t>
        </is>
      </c>
    </row>
    <row r="49">
      <c r="A49" s="5" t="inlineStr">
        <is>
          <t>Van Damme Residence</t>
        </is>
      </c>
      <c r="B49" s="10" t="n">
        <v>2.58</v>
      </c>
      <c r="C49" s="5" t="inlineStr">
        <is>
          <t>Entitlement</t>
        </is>
      </c>
      <c r="D49" s="7" t="n">
        <v>2</v>
      </c>
      <c r="E49" s="5" t="inlineStr">
        <is>
          <t>multifamily</t>
        </is>
      </c>
      <c r="F49" s="5" t="inlineStr">
        <is>
          <t>—</t>
        </is>
      </c>
      <c r="G49" s="5" t="inlineStr">
        <is>
          <t>—</t>
        </is>
      </c>
      <c r="H49" s="10" t="n">
        <v>0.16</v>
      </c>
      <c r="I49" s="5" t="inlineStr">
        <is>
          <t>—</t>
        </is>
      </c>
      <c r="J49" s="5" t="inlineStr">
        <is>
          <t>2026-07-03</t>
        </is>
      </c>
      <c r="K49" s="5" t="inlineStr">
        <is>
          <t>2026-07-03</t>
        </is>
      </c>
      <c r="L49" s="5" t="inlineStr">
        <is>
          <t>Entitlement</t>
        </is>
      </c>
    </row>
    <row r="50">
      <c r="A50" s="5" t="inlineStr">
        <is>
          <t>LEGACY SQUARE</t>
        </is>
      </c>
      <c r="B50" s="10" t="n">
        <v>2.6</v>
      </c>
      <c r="C50" s="5" t="inlineStr">
        <is>
          <t>Permitted</t>
        </is>
      </c>
      <c r="D50" s="7" t="n">
        <v>110</v>
      </c>
      <c r="E50" s="5" t="inlineStr">
        <is>
          <t>multifamily</t>
        </is>
      </c>
      <c r="F50" s="5" t="inlineStr">
        <is>
          <t>140 S POMEROY</t>
        </is>
      </c>
      <c r="G50" s="5" t="inlineStr">
        <is>
          <t>MESA</t>
        </is>
      </c>
      <c r="H50" s="5" t="inlineStr">
        <is>
          <t>—</t>
        </is>
      </c>
      <c r="I50" s="5" t="inlineStr">
        <is>
          <t>Willow Bridge Property Company</t>
        </is>
      </c>
      <c r="J50" s="5" t="inlineStr">
        <is>
          <t>2025-02-06</t>
        </is>
      </c>
      <c r="K50" s="5" t="inlineStr">
        <is>
          <t>2025-07-03</t>
        </is>
      </c>
      <c r="L50" s="5" t="inlineStr">
        <is>
          <t>County permits, NOI radar (Arizona DEQ)</t>
        </is>
      </c>
    </row>
    <row r="51">
      <c r="A51" s="5" t="inlineStr">
        <is>
          <t>Cadillac Aparments</t>
        </is>
      </c>
      <c r="B51" s="10" t="n">
        <v>2.64</v>
      </c>
      <c r="C51" s="5" t="inlineStr">
        <is>
          <t>Entitlement</t>
        </is>
      </c>
      <c r="D51" s="7" t="n">
        <v>7</v>
      </c>
      <c r="E51" s="5" t="inlineStr">
        <is>
          <t>multifamily</t>
        </is>
      </c>
      <c r="F51" s="5" t="inlineStr">
        <is>
          <t>—</t>
        </is>
      </c>
      <c r="G51" s="5" t="inlineStr">
        <is>
          <t>—</t>
        </is>
      </c>
      <c r="H51" s="10" t="n">
        <v>0.85</v>
      </c>
      <c r="I51" s="5" t="inlineStr">
        <is>
          <t>—</t>
        </is>
      </c>
      <c r="J51" s="5" t="inlineStr">
        <is>
          <t>2026-07-03</t>
        </is>
      </c>
      <c r="K51" s="5" t="inlineStr">
        <is>
          <t>2026-07-03</t>
        </is>
      </c>
      <c r="L51" s="5" t="inlineStr">
        <is>
          <t>Entitlement</t>
        </is>
      </c>
    </row>
    <row r="52">
      <c r="A52" s="5" t="inlineStr">
        <is>
          <t>Clare House Social</t>
        </is>
      </c>
      <c r="B52" s="10" t="n">
        <v>2.65</v>
      </c>
      <c r="C52" s="5" t="inlineStr">
        <is>
          <t>Entitlement</t>
        </is>
      </c>
      <c r="D52" s="5" t="inlineStr">
        <is>
          <t>—</t>
        </is>
      </c>
      <c r="E52" s="5" t="inlineStr">
        <is>
          <t>mixed</t>
        </is>
      </c>
      <c r="F52" s="5" t="inlineStr">
        <is>
          <t>—</t>
        </is>
      </c>
      <c r="G52" s="5" t="inlineStr">
        <is>
          <t>—</t>
        </is>
      </c>
      <c r="H52" s="5" t="inlineStr">
        <is>
          <t>—</t>
        </is>
      </c>
      <c r="I52" s="5" t="inlineStr">
        <is>
          <t>—</t>
        </is>
      </c>
      <c r="J52" s="5" t="inlineStr">
        <is>
          <t>2026-07-03</t>
        </is>
      </c>
      <c r="K52" s="5" t="inlineStr">
        <is>
          <t>2026-07-03</t>
        </is>
      </c>
      <c r="L52" s="5" t="inlineStr">
        <is>
          <t>Entitlement</t>
        </is>
      </c>
    </row>
    <row r="53">
      <c r="A53" s="5" t="inlineStr">
        <is>
          <t>The Brundrett Building</t>
        </is>
      </c>
      <c r="B53" s="10" t="n">
        <v>2.72</v>
      </c>
      <c r="C53" s="5" t="inlineStr">
        <is>
          <t>Entitlement</t>
        </is>
      </c>
      <c r="D53" s="5" t="inlineStr">
        <is>
          <t>—</t>
        </is>
      </c>
      <c r="E53" s="5" t="inlineStr">
        <is>
          <t>mixed</t>
        </is>
      </c>
      <c r="F53" s="5" t="inlineStr">
        <is>
          <t>—</t>
        </is>
      </c>
      <c r="G53" s="5" t="inlineStr">
        <is>
          <t>—</t>
        </is>
      </c>
      <c r="H53" s="5" t="inlineStr">
        <is>
          <t>—</t>
        </is>
      </c>
      <c r="I53" s="5" t="inlineStr">
        <is>
          <t>—</t>
        </is>
      </c>
      <c r="J53" s="5" t="inlineStr">
        <is>
          <t>2026-07-03</t>
        </is>
      </c>
      <c r="K53" s="5" t="inlineStr">
        <is>
          <t>2026-07-03</t>
        </is>
      </c>
      <c r="L53" s="5" t="inlineStr">
        <is>
          <t>Entitlement</t>
        </is>
      </c>
    </row>
    <row r="54">
      <c r="A54" s="5" t="inlineStr">
        <is>
          <t>233 E MAIN ST</t>
        </is>
      </c>
      <c r="B54" s="10" t="n">
        <v>2.76</v>
      </c>
      <c r="C54" s="5" t="inlineStr">
        <is>
          <t>Permitted</t>
        </is>
      </c>
      <c r="D54" s="5" t="inlineStr">
        <is>
          <t>—</t>
        </is>
      </c>
      <c r="E54" s="5" t="inlineStr">
        <is>
          <t>apartment_rental</t>
        </is>
      </c>
      <c r="F54" s="5" t="inlineStr">
        <is>
          <t>233 E MAIN ST</t>
        </is>
      </c>
      <c r="G54" s="5" t="inlineStr">
        <is>
          <t>Mesa</t>
        </is>
      </c>
      <c r="H54" s="5" t="inlineStr">
        <is>
          <t>—</t>
        </is>
      </c>
      <c r="I54" s="5" t="inlineStr">
        <is>
          <t>—</t>
        </is>
      </c>
      <c r="J54" s="5" t="inlineStr">
        <is>
          <t>2020-01-27</t>
        </is>
      </c>
      <c r="K54" s="5" t="inlineStr">
        <is>
          <t>2022-02-16</t>
        </is>
      </c>
      <c r="L54" s="5" t="inlineStr">
        <is>
          <t>County permits</t>
        </is>
      </c>
    </row>
    <row r="55">
      <c r="A55" s="5" t="inlineStr">
        <is>
          <t>NEC Neely St and Aviary Way</t>
        </is>
      </c>
      <c r="B55" s="10" t="n">
        <v>2.79</v>
      </c>
      <c r="C55" s="5" t="inlineStr">
        <is>
          <t>Entitlement</t>
        </is>
      </c>
      <c r="D55" s="7" t="n">
        <v>99</v>
      </c>
      <c r="E55" s="5" t="inlineStr">
        <is>
          <t>multifamily</t>
        </is>
      </c>
      <c r="F55" s="5" t="inlineStr">
        <is>
          <t>—</t>
        </is>
      </c>
      <c r="G55" s="5" t="inlineStr">
        <is>
          <t>—</t>
        </is>
      </c>
      <c r="H55" s="10" t="n">
        <v>11.75</v>
      </c>
      <c r="I55" s="5" t="inlineStr">
        <is>
          <t>—</t>
        </is>
      </c>
      <c r="J55" s="5" t="inlineStr">
        <is>
          <t>2026-07-03</t>
        </is>
      </c>
      <c r="K55" s="5" t="inlineStr">
        <is>
          <t>2026-07-03</t>
        </is>
      </c>
      <c r="L55" s="5" t="inlineStr">
        <is>
          <t>Entitlement</t>
        </is>
      </c>
    </row>
    <row r="56">
      <c r="A56" s="5" t="inlineStr">
        <is>
          <t>Mesa Main Street Apartments</t>
        </is>
      </c>
      <c r="B56" s="10" t="n">
        <v>2.81</v>
      </c>
      <c r="C56" s="5" t="inlineStr">
        <is>
          <t>Entitlement</t>
        </is>
      </c>
      <c r="D56" s="7" t="n">
        <v>36</v>
      </c>
      <c r="E56" s="5" t="inlineStr">
        <is>
          <t>multifamily</t>
        </is>
      </c>
      <c r="F56" s="5" t="inlineStr">
        <is>
          <t>—</t>
        </is>
      </c>
      <c r="G56" s="5" t="inlineStr">
        <is>
          <t>—</t>
        </is>
      </c>
      <c r="H56" s="10" t="n">
        <v>4.33</v>
      </c>
      <c r="I56" s="5" t="inlineStr">
        <is>
          <t>—</t>
        </is>
      </c>
      <c r="J56" s="5" t="inlineStr">
        <is>
          <t>2026-07-03</t>
        </is>
      </c>
      <c r="K56" s="5" t="inlineStr">
        <is>
          <t>2026-07-03</t>
        </is>
      </c>
      <c r="L56" s="5" t="inlineStr">
        <is>
          <t>Entitlement</t>
        </is>
      </c>
    </row>
    <row r="57">
      <c r="A57" s="5" t="inlineStr">
        <is>
          <t>145 E MAIN ST 1</t>
        </is>
      </c>
      <c r="B57" s="10" t="n">
        <v>2.89</v>
      </c>
      <c r="C57" s="5" t="inlineStr">
        <is>
          <t>Permitted</t>
        </is>
      </c>
      <c r="D57" s="7" t="n">
        <v>335</v>
      </c>
      <c r="E57" s="5" t="inlineStr">
        <is>
          <t>apartment_rental</t>
        </is>
      </c>
      <c r="F57" s="5" t="inlineStr">
        <is>
          <t>145 E MAIN ST 1</t>
        </is>
      </c>
      <c r="G57" s="5" t="inlineStr">
        <is>
          <t>Mesa</t>
        </is>
      </c>
      <c r="H57" s="5" t="inlineStr">
        <is>
          <t>—</t>
        </is>
      </c>
      <c r="I57" s="5" t="inlineStr">
        <is>
          <t>—</t>
        </is>
      </c>
      <c r="J57" s="5" t="inlineStr">
        <is>
          <t>2021-04-01</t>
        </is>
      </c>
      <c r="K57" s="5" t="inlineStr">
        <is>
          <t>2021-12-06</t>
        </is>
      </c>
      <c r="L57" s="5" t="inlineStr">
        <is>
          <t>County permits</t>
        </is>
      </c>
    </row>
    <row r="58">
      <c r="A58" s="5" t="inlineStr">
        <is>
          <t>Fiesta Rose Garden</t>
        </is>
      </c>
      <c r="B58" s="10" t="n">
        <v>2.93</v>
      </c>
      <c r="C58" s="5" t="inlineStr">
        <is>
          <t>Entitlement</t>
        </is>
      </c>
      <c r="D58" s="7" t="n">
        <v>12</v>
      </c>
      <c r="E58" s="5" t="inlineStr">
        <is>
          <t>multifamily</t>
        </is>
      </c>
      <c r="F58" s="5" t="inlineStr">
        <is>
          <t>—</t>
        </is>
      </c>
      <c r="G58" s="5" t="inlineStr">
        <is>
          <t>—</t>
        </is>
      </c>
      <c r="H58" s="10" t="n">
        <v>1.03</v>
      </c>
      <c r="I58" s="5" t="inlineStr">
        <is>
          <t>—</t>
        </is>
      </c>
      <c r="J58" s="5" t="inlineStr">
        <is>
          <t>2026-07-03</t>
        </is>
      </c>
      <c r="K58" s="5" t="inlineStr">
        <is>
          <t>2026-07-03</t>
        </is>
      </c>
      <c r="L58" s="5" t="inlineStr">
        <is>
          <t>Entitlement</t>
        </is>
      </c>
    </row>
    <row r="59">
      <c r="A59" s="5" t="inlineStr">
        <is>
          <t>NWC Gilbert Rd and Elliot Rd</t>
        </is>
      </c>
      <c r="B59" s="10" t="n">
        <v>2.99</v>
      </c>
      <c r="C59" s="5" t="inlineStr">
        <is>
          <t>Entitlement</t>
        </is>
      </c>
      <c r="D59" s="7" t="n">
        <v>200</v>
      </c>
      <c r="E59" s="5" t="inlineStr">
        <is>
          <t>mixed</t>
        </is>
      </c>
      <c r="F59" s="5" t="inlineStr">
        <is>
          <t>—</t>
        </is>
      </c>
      <c r="G59" s="5" t="inlineStr">
        <is>
          <t>—</t>
        </is>
      </c>
      <c r="H59" s="10" t="n">
        <v>2.19</v>
      </c>
      <c r="I59" s="5" t="inlineStr">
        <is>
          <t>—</t>
        </is>
      </c>
      <c r="J59" s="5" t="inlineStr">
        <is>
          <t>2026-07-03</t>
        </is>
      </c>
      <c r="K59" s="5" t="inlineStr">
        <is>
          <t>2026-07-03</t>
        </is>
      </c>
      <c r="L59" s="5" t="inlineStr">
        <is>
          <t>Entitlement</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138"/>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34" customWidth="1" min="1" max="1"/>
    <col width="24"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s>
  <sheetData>
    <row r="1">
      <c r="A1" s="1" t="inlineStr">
        <is>
          <t>T-12 data</t>
        </is>
      </c>
    </row>
    <row r="2">
      <c r="A2" s="2" t="inlineStr">
        <is>
          <t>Sample Mesa Apt — as of 2026-08-31</t>
        </is>
      </c>
    </row>
    <row r="3">
      <c r="A3" s="2" t="inlineStr">
        <is>
          <t>Months run oldest-first, detected from the labels rather than assumed — the trailing-three window depends on it.</t>
        </is>
      </c>
    </row>
    <row r="4">
      <c r="A4" s="3" t="n"/>
      <c r="B4" s="3" t="n"/>
      <c r="C4" s="3" t="n"/>
      <c r="D4" s="3" t="n"/>
      <c r="E4" s="3" t="n"/>
      <c r="F4" s="3" t="n"/>
      <c r="G4" s="3" t="n"/>
      <c r="H4" s="3" t="n"/>
    </row>
    <row r="5">
      <c r="A5" s="14" t="inlineStr">
        <is>
          <t>Line item</t>
        </is>
      </c>
      <c r="B5" s="14" t="inlineStr">
        <is>
          <t>Category</t>
        </is>
      </c>
      <c r="C5" s="14" t="inlineStr">
        <is>
          <t>2025-07</t>
        </is>
      </c>
      <c r="D5" s="14" t="inlineStr">
        <is>
          <t>2025-08</t>
        </is>
      </c>
      <c r="E5" s="14" t="inlineStr">
        <is>
          <t>2025-09</t>
        </is>
      </c>
      <c r="F5" s="14" t="inlineStr">
        <is>
          <t>2025-10</t>
        </is>
      </c>
      <c r="G5" s="14" t="inlineStr">
        <is>
          <t>2025-11</t>
        </is>
      </c>
      <c r="H5" s="14" t="inlineStr">
        <is>
          <t>2025-12</t>
        </is>
      </c>
      <c r="I5" s="14" t="inlineStr">
        <is>
          <t>2026-01</t>
        </is>
      </c>
      <c r="J5" s="14" t="inlineStr">
        <is>
          <t>2026-02</t>
        </is>
      </c>
      <c r="K5" s="14" t="inlineStr">
        <is>
          <t>2026-03</t>
        </is>
      </c>
      <c r="L5" s="14" t="inlineStr">
        <is>
          <t>2026-04</t>
        </is>
      </c>
      <c r="M5" s="14" t="inlineStr">
        <is>
          <t>2026-05</t>
        </is>
      </c>
      <c r="N5" s="14" t="inlineStr">
        <is>
          <t>2026-06</t>
        </is>
      </c>
      <c r="O5" s="14" t="inlineStr">
        <is>
          <t>T-12 total</t>
        </is>
      </c>
      <c r="P5" s="14" t="inlineStr">
        <is>
          <t>T-3 total</t>
        </is>
      </c>
    </row>
    <row r="6">
      <c r="A6" s="5" t="inlineStr">
        <is>
          <t>MARKET RENT (1016)</t>
        </is>
      </c>
      <c r="B6" s="5" t="inlineStr">
        <is>
          <t>Gross Potential Rent</t>
        </is>
      </c>
      <c r="C6" s="7" t="n">
        <v>523748.5</v>
      </c>
      <c r="D6" s="7" t="n">
        <v>518034</v>
      </c>
      <c r="E6" s="7" t="n">
        <v>477312</v>
      </c>
      <c r="F6" s="7" t="n">
        <v>488185.5</v>
      </c>
      <c r="G6" s="7" t="n">
        <v>476769.1</v>
      </c>
      <c r="H6" s="7" t="n">
        <v>475585</v>
      </c>
      <c r="I6" s="7" t="n">
        <v>462715</v>
      </c>
      <c r="J6" s="7" t="n">
        <v>487927</v>
      </c>
      <c r="K6" s="7" t="n">
        <v>456093</v>
      </c>
      <c r="L6" s="7" t="n">
        <v>461043</v>
      </c>
      <c r="M6" s="7" t="n">
        <v>514811</v>
      </c>
      <c r="N6" s="7" t="n">
        <v>485380.5</v>
      </c>
      <c r="O6" s="7">
        <f>SUM(C6:N6)</f>
        <v/>
      </c>
      <c r="P6" s="7">
        <f>SUM(L6:N6)</f>
        <v/>
      </c>
    </row>
    <row r="7">
      <c r="A7" s="5" t="inlineStr">
        <is>
          <t>LOSS/GAIN TO LEASE (1017)</t>
        </is>
      </c>
      <c r="B7" s="5" t="inlineStr">
        <is>
          <t>Gain / (Loss) to Lease</t>
        </is>
      </c>
      <c r="C7" s="7" t="n">
        <v>-8037.48</v>
      </c>
      <c r="D7" s="7" t="n">
        <v>-2589.14</v>
      </c>
      <c r="E7" s="7" t="n">
        <v>35054.77</v>
      </c>
      <c r="F7" s="7" t="n">
        <v>20407.87</v>
      </c>
      <c r="G7" s="7" t="n">
        <v>32613.37</v>
      </c>
      <c r="H7" s="7" t="n">
        <v>28351.93</v>
      </c>
      <c r="I7" s="7" t="n">
        <v>41273.17</v>
      </c>
      <c r="J7" s="7" t="n">
        <v>17428.73</v>
      </c>
      <c r="K7" s="7" t="n">
        <v>45135.64</v>
      </c>
      <c r="L7" s="7" t="n">
        <v>39787.4</v>
      </c>
      <c r="M7" s="7" t="n">
        <v>-14836.79</v>
      </c>
      <c r="N7" s="7" t="n">
        <v>15005.73</v>
      </c>
      <c r="O7" s="7">
        <f>SUM(C7:N7)</f>
        <v/>
      </c>
      <c r="P7" s="7">
        <f>SUM(L7:N7)</f>
        <v/>
      </c>
    </row>
    <row r="8">
      <c r="A8" s="5" t="inlineStr">
        <is>
          <t>VACANCY (1020)</t>
        </is>
      </c>
      <c r="B8" s="5" t="inlineStr">
        <is>
          <t>Vacancy</t>
        </is>
      </c>
      <c r="C8" s="7" t="n">
        <v>-28108.67</v>
      </c>
      <c r="D8" s="7" t="n">
        <v>-37565.7</v>
      </c>
      <c r="E8" s="7" t="n">
        <v>-41626.04</v>
      </c>
      <c r="F8" s="7" t="n">
        <v>-39869.39</v>
      </c>
      <c r="G8" s="7" t="n">
        <v>-48284.1</v>
      </c>
      <c r="H8" s="7" t="n">
        <v>-42153.06</v>
      </c>
      <c r="I8" s="7" t="n">
        <v>-36450.41</v>
      </c>
      <c r="J8" s="7" t="n">
        <v>-32723.82</v>
      </c>
      <c r="K8" s="7" t="n">
        <v>-36968.6</v>
      </c>
      <c r="L8" s="7" t="n">
        <v>-34182.38</v>
      </c>
      <c r="M8" s="7" t="n">
        <v>-25351.37</v>
      </c>
      <c r="N8" s="7" t="n">
        <v>-19116</v>
      </c>
      <c r="O8" s="7">
        <f>SUM(C8:N8)</f>
        <v/>
      </c>
      <c r="P8" s="7">
        <f>SUM(L8:N8)</f>
        <v/>
      </c>
    </row>
    <row r="9">
      <c r="A9" s="5" t="inlineStr">
        <is>
          <t>MANAGEMENT OFFICE/MODEL (1030)</t>
        </is>
      </c>
      <c r="B9" s="5" t="inlineStr">
        <is>
          <t>Non-Revenue Units</t>
        </is>
      </c>
      <c r="C9" s="7" t="n">
        <v>-1248.5</v>
      </c>
      <c r="D9" s="7" t="n">
        <v>-1248.5</v>
      </c>
      <c r="E9" s="7" t="n">
        <v>-1248.5</v>
      </c>
      <c r="F9" s="7" t="n">
        <v>-1248.5</v>
      </c>
      <c r="G9" s="7" t="n">
        <v>-1248.5</v>
      </c>
      <c r="H9" s="7" t="n">
        <v>-1248.5</v>
      </c>
      <c r="I9" s="7" t="n">
        <v>-1248.5</v>
      </c>
      <c r="J9" s="7" t="n">
        <v>-1248.5</v>
      </c>
      <c r="K9" s="7" t="n">
        <v>-1248.5</v>
      </c>
      <c r="L9" s="7" t="n">
        <v>-1248.5</v>
      </c>
      <c r="M9" s="7" t="n">
        <v>-1248.5</v>
      </c>
      <c r="N9" s="7" t="n">
        <v>-1248.5</v>
      </c>
      <c r="O9" s="7">
        <f>SUM(C9:N9)</f>
        <v/>
      </c>
      <c r="P9" s="7">
        <f>SUM(L9:N9)</f>
        <v/>
      </c>
    </row>
    <row r="10">
      <c r="A10" s="5" t="inlineStr">
        <is>
          <t>STAFF UNITS (1040)</t>
        </is>
      </c>
      <c r="B10" s="5" t="inlineStr">
        <is>
          <t>Non-Revenue Units</t>
        </is>
      </c>
      <c r="C10" s="7" t="n">
        <v>-859.1</v>
      </c>
      <c r="D10" s="7" t="n">
        <v>-497.2</v>
      </c>
      <c r="E10" s="7" t="n">
        <v>-1221</v>
      </c>
      <c r="F10" s="7" t="n">
        <v>-474.17</v>
      </c>
      <c r="G10" s="7" t="n">
        <v>-361.9</v>
      </c>
      <c r="H10" s="7" t="n">
        <v>0</v>
      </c>
      <c r="I10" s="7" t="n">
        <v>0</v>
      </c>
      <c r="J10" s="7" t="n">
        <v>0</v>
      </c>
      <c r="K10" s="7" t="n">
        <v>0</v>
      </c>
      <c r="L10" s="7" t="n">
        <v>0</v>
      </c>
      <c r="M10" s="7" t="n">
        <v>0</v>
      </c>
      <c r="N10" s="7" t="n">
        <v>0</v>
      </c>
      <c r="O10" s="7">
        <f>SUM(C10:N10)</f>
        <v/>
      </c>
      <c r="P10" s="7">
        <f>SUM(L10:N10)</f>
        <v/>
      </c>
    </row>
    <row r="11">
      <c r="A11" s="5" t="inlineStr">
        <is>
          <t>ONE-TIME CONCESSION (1052)</t>
        </is>
      </c>
      <c r="B11" s="5" t="inlineStr">
        <is>
          <t>Concessions</t>
        </is>
      </c>
      <c r="C11" s="7" t="n">
        <v>-14341.25</v>
      </c>
      <c r="D11" s="7" t="n">
        <v>-1699.5</v>
      </c>
      <c r="E11" s="7" t="n">
        <v>-24158.75</v>
      </c>
      <c r="F11" s="7" t="n">
        <v>-24241.25</v>
      </c>
      <c r="G11" s="7" t="n">
        <v>-8080.26</v>
      </c>
      <c r="H11" s="7" t="n">
        <v>-1336.5</v>
      </c>
      <c r="I11" s="7" t="n">
        <v>-22935</v>
      </c>
      <c r="J11" s="7" t="n">
        <v>-12130.12</v>
      </c>
      <c r="K11" s="7" t="n">
        <v>-800.25</v>
      </c>
      <c r="L11" s="7" t="n">
        <v>-1100</v>
      </c>
      <c r="M11" s="7" t="n">
        <v>-4521</v>
      </c>
      <c r="N11" s="7" t="n">
        <v>-1562</v>
      </c>
      <c r="O11" s="7">
        <f>SUM(C11:N11)</f>
        <v/>
      </c>
      <c r="P11" s="7">
        <f>SUM(L11:N11)</f>
        <v/>
      </c>
    </row>
    <row r="12">
      <c r="A12" s="5" t="inlineStr">
        <is>
          <t>VALET TRASH REIMBURSEMENTS (3001)</t>
        </is>
      </c>
      <c r="B12" s="5" t="inlineStr">
        <is>
          <t>Utility Reimbursements</t>
        </is>
      </c>
      <c r="C12" s="7" t="n">
        <v>40.8</v>
      </c>
      <c r="D12" s="7" t="n">
        <v>8385.690000000001</v>
      </c>
      <c r="E12" s="7" t="n">
        <v>8240.24</v>
      </c>
      <c r="F12" s="7" t="n">
        <v>8226.049999999999</v>
      </c>
      <c r="G12" s="7" t="n">
        <v>8314.59</v>
      </c>
      <c r="H12" s="7" t="n">
        <v>8237.219999999999</v>
      </c>
      <c r="I12" s="7" t="n">
        <v>8352.549999999999</v>
      </c>
      <c r="J12" s="7" t="n">
        <v>8425</v>
      </c>
      <c r="K12" s="7" t="n">
        <v>8300.35</v>
      </c>
      <c r="L12" s="7" t="n">
        <v>8333.33</v>
      </c>
      <c r="M12" s="7" t="n">
        <v>8550.32</v>
      </c>
      <c r="N12" s="7" t="n">
        <v>8692.049999999999</v>
      </c>
      <c r="O12" s="7">
        <f>SUM(C12:N12)</f>
        <v/>
      </c>
      <c r="P12" s="7">
        <f>SUM(L12:N12)</f>
        <v/>
      </c>
    </row>
    <row r="13">
      <c r="A13" s="5" t="inlineStr">
        <is>
          <t>LATE CHARGES (3011)</t>
        </is>
      </c>
      <c r="B13" s="5" t="inlineStr">
        <is>
          <t>Other Income</t>
        </is>
      </c>
      <c r="C13" s="7" t="n">
        <v>2986.64</v>
      </c>
      <c r="D13" s="7" t="n">
        <v>6226.37</v>
      </c>
      <c r="E13" s="7" t="n">
        <v>6413.22</v>
      </c>
      <c r="F13" s="7" t="n">
        <v>4810.64</v>
      </c>
      <c r="G13" s="7" t="n">
        <v>4912.44</v>
      </c>
      <c r="H13" s="7" t="n">
        <v>4555.98</v>
      </c>
      <c r="I13" s="7" t="n">
        <v>3910.73</v>
      </c>
      <c r="J13" s="7" t="n">
        <v>4949.45</v>
      </c>
      <c r="K13" s="7" t="n">
        <v>4260.96</v>
      </c>
      <c r="L13" s="7" t="n">
        <v>2143.82</v>
      </c>
      <c r="M13" s="7" t="n">
        <v>2516.45</v>
      </c>
      <c r="N13" s="7" t="n">
        <v>4719.77</v>
      </c>
      <c r="O13" s="7">
        <f>SUM(C13:N13)</f>
        <v/>
      </c>
      <c r="P13" s="7">
        <f>SUM(L13:N13)</f>
        <v/>
      </c>
    </row>
    <row r="14">
      <c r="A14" s="5" t="inlineStr">
        <is>
          <t>NSF FEE (3012)</t>
        </is>
      </c>
      <c r="B14" s="5" t="inlineStr">
        <is>
          <t>Other Income</t>
        </is>
      </c>
      <c r="C14" s="7" t="n">
        <v>0</v>
      </c>
      <c r="D14" s="7" t="n">
        <v>165</v>
      </c>
      <c r="E14" s="7" t="n">
        <v>275</v>
      </c>
      <c r="F14" s="7" t="n">
        <v>55</v>
      </c>
      <c r="G14" s="7" t="n">
        <v>220</v>
      </c>
      <c r="H14" s="7" t="n">
        <v>165</v>
      </c>
      <c r="I14" s="7" t="n">
        <v>275</v>
      </c>
      <c r="J14" s="7" t="n">
        <v>-55</v>
      </c>
      <c r="K14" s="7" t="n">
        <v>0</v>
      </c>
      <c r="L14" s="7" t="n">
        <v>0</v>
      </c>
      <c r="M14" s="7" t="n">
        <v>110</v>
      </c>
      <c r="N14" s="7" t="n">
        <v>0</v>
      </c>
      <c r="O14" s="7">
        <f>SUM(C14:N14)</f>
        <v/>
      </c>
      <c r="P14" s="7">
        <f>SUM(L14:N14)</f>
        <v/>
      </c>
    </row>
    <row r="15">
      <c r="A15" s="5" t="inlineStr">
        <is>
          <t>APPLICATION FEES (3030)</t>
        </is>
      </c>
      <c r="B15" s="5" t="inlineStr">
        <is>
          <t>Other Income</t>
        </is>
      </c>
      <c r="C15" s="7" t="n">
        <v>660</v>
      </c>
      <c r="D15" s="7" t="n">
        <v>264</v>
      </c>
      <c r="E15" s="7" t="n">
        <v>2244</v>
      </c>
      <c r="F15" s="7" t="n">
        <v>1254</v>
      </c>
      <c r="G15" s="7" t="n">
        <v>1254</v>
      </c>
      <c r="H15" s="7" t="n">
        <v>1584</v>
      </c>
      <c r="I15" s="7" t="n">
        <v>1716</v>
      </c>
      <c r="J15" s="7" t="n">
        <v>1514.78</v>
      </c>
      <c r="K15" s="7" t="n">
        <v>1980</v>
      </c>
      <c r="L15" s="7" t="n">
        <v>2772</v>
      </c>
      <c r="M15" s="7" t="n">
        <v>2244</v>
      </c>
      <c r="N15" s="7" t="n">
        <v>594</v>
      </c>
      <c r="O15" s="7">
        <f>SUM(C15:N15)</f>
        <v/>
      </c>
      <c r="P15" s="7">
        <f>SUM(L15:N15)</f>
        <v/>
      </c>
    </row>
    <row r="16">
      <c r="A16" s="5" t="inlineStr">
        <is>
          <t>ADMINISTRATIVE FEE (3036)</t>
        </is>
      </c>
      <c r="B16" s="5" t="inlineStr">
        <is>
          <t>Other Income</t>
        </is>
      </c>
      <c r="C16" s="7" t="n">
        <v>1980</v>
      </c>
      <c r="D16" s="7" t="n">
        <v>0</v>
      </c>
      <c r="E16" s="7" t="n">
        <v>3300</v>
      </c>
      <c r="F16" s="7" t="n">
        <v>4840</v>
      </c>
      <c r="G16" s="7" t="n">
        <v>1100</v>
      </c>
      <c r="H16" s="7" t="n">
        <v>66</v>
      </c>
      <c r="I16" s="7" t="n">
        <v>3080</v>
      </c>
      <c r="J16" s="7" t="n">
        <v>877.54</v>
      </c>
      <c r="K16" s="7" t="n">
        <v>1833.67</v>
      </c>
      <c r="L16" s="7" t="n">
        <v>4400</v>
      </c>
      <c r="M16" s="7" t="n">
        <v>3338.5</v>
      </c>
      <c r="N16" s="7" t="n">
        <v>990</v>
      </c>
      <c r="O16" s="7">
        <f>SUM(C16:N16)</f>
        <v/>
      </c>
      <c r="P16" s="7">
        <f>SUM(L16:N16)</f>
        <v/>
      </c>
    </row>
    <row r="17">
      <c r="A17" s="5" t="inlineStr">
        <is>
          <t>TENANT DAMAGE REIMBURSEMENT (3040)</t>
        </is>
      </c>
      <c r="B17" s="5" t="inlineStr">
        <is>
          <t>Other Income</t>
        </is>
      </c>
      <c r="C17" s="7" t="n">
        <v>15523.04</v>
      </c>
      <c r="D17" s="7" t="n">
        <v>9059.6</v>
      </c>
      <c r="E17" s="7" t="n">
        <v>5484.6</v>
      </c>
      <c r="F17" s="7" t="n">
        <v>3999.6</v>
      </c>
      <c r="G17" s="7" t="n">
        <v>5570.4</v>
      </c>
      <c r="H17" s="7" t="n">
        <v>1708.3</v>
      </c>
      <c r="I17" s="7" t="n">
        <v>159.5</v>
      </c>
      <c r="J17" s="7" t="n">
        <v>4484.92</v>
      </c>
      <c r="K17" s="7" t="n">
        <v>8124.6</v>
      </c>
      <c r="L17" s="7" t="n">
        <v>3239.5</v>
      </c>
      <c r="M17" s="7" t="n">
        <v>1673.1</v>
      </c>
      <c r="N17" s="7" t="n">
        <v>5742</v>
      </c>
      <c r="O17" s="7">
        <f>SUM(C17:N17)</f>
        <v/>
      </c>
      <c r="P17" s="7">
        <f>SUM(L17:N17)</f>
        <v/>
      </c>
    </row>
    <row r="18">
      <c r="A18" s="5" t="inlineStr">
        <is>
          <t>UTILITIES RECOVERY (3050)</t>
        </is>
      </c>
      <c r="B18" s="5" t="inlineStr">
        <is>
          <t>Utility Reimbursements</t>
        </is>
      </c>
      <c r="C18" s="7" t="n">
        <v>425.76</v>
      </c>
      <c r="D18" s="7" t="n">
        <v>772.84</v>
      </c>
      <c r="E18" s="7" t="n">
        <v>491.33</v>
      </c>
      <c r="F18" s="7" t="n">
        <v>541.53</v>
      </c>
      <c r="G18" s="7" t="n">
        <v>838.54</v>
      </c>
      <c r="H18" s="7" t="n">
        <v>619.78</v>
      </c>
      <c r="I18" s="7" t="n">
        <v>441.65</v>
      </c>
      <c r="J18" s="7" t="n">
        <v>526.97</v>
      </c>
      <c r="K18" s="7" t="n">
        <v>710.48</v>
      </c>
      <c r="L18" s="7" t="n">
        <v>267.66</v>
      </c>
      <c r="M18" s="7" t="n">
        <v>606.54</v>
      </c>
      <c r="N18" s="7" t="n">
        <v>75.44</v>
      </c>
      <c r="O18" s="7">
        <f>SUM(C18:N18)</f>
        <v/>
      </c>
      <c r="P18" s="7">
        <f>SUM(L18:N18)</f>
        <v/>
      </c>
    </row>
    <row r="19">
      <c r="A19" s="5" t="inlineStr">
        <is>
          <t>FEE CONCESSION (3053)</t>
        </is>
      </c>
      <c r="B19" s="5" t="inlineStr">
        <is>
          <t>Concessions</t>
        </is>
      </c>
      <c r="C19" s="7" t="n">
        <v>0</v>
      </c>
      <c r="D19" s="7" t="n">
        <v>0</v>
      </c>
      <c r="E19" s="7" t="n">
        <v>4169</v>
      </c>
      <c r="F19" s="7" t="n">
        <v>-4169</v>
      </c>
      <c r="G19" s="7" t="n">
        <v>0</v>
      </c>
      <c r="H19" s="7" t="n">
        <v>0</v>
      </c>
      <c r="I19" s="7" t="n">
        <v>0</v>
      </c>
      <c r="J19" s="7" t="n">
        <v>0</v>
      </c>
      <c r="K19" s="7" t="n">
        <v>0</v>
      </c>
      <c r="L19" s="7" t="n">
        <v>0</v>
      </c>
      <c r="M19" s="7" t="n">
        <v>0</v>
      </c>
      <c r="N19" s="7" t="n">
        <v>0</v>
      </c>
      <c r="O19" s="7">
        <f>SUM(C19:N19)</f>
        <v/>
      </c>
      <c r="P19" s="7">
        <f>SUM(L19:N19)</f>
        <v/>
      </c>
    </row>
    <row r="20">
      <c r="A20" s="5" t="inlineStr">
        <is>
          <t>VENDING INCOME (3060)</t>
        </is>
      </c>
      <c r="B20" s="5" t="inlineStr">
        <is>
          <t>Other Income</t>
        </is>
      </c>
      <c r="C20" s="7" t="n">
        <v>0</v>
      </c>
      <c r="D20" s="7" t="n">
        <v>0</v>
      </c>
      <c r="E20" s="7" t="n">
        <v>0</v>
      </c>
      <c r="F20" s="7" t="n">
        <v>0</v>
      </c>
      <c r="G20" s="7" t="n">
        <v>126.15</v>
      </c>
      <c r="H20" s="7" t="n">
        <v>0</v>
      </c>
      <c r="I20" s="7" t="n">
        <v>113.27</v>
      </c>
      <c r="J20" s="7" t="n">
        <v>0</v>
      </c>
      <c r="K20" s="7" t="n">
        <v>0</v>
      </c>
      <c r="L20" s="7" t="n">
        <v>0</v>
      </c>
      <c r="M20" s="7" t="n">
        <v>0</v>
      </c>
      <c r="N20" s="7" t="n">
        <v>0</v>
      </c>
      <c r="O20" s="7">
        <f>SUM(C20:N20)</f>
        <v/>
      </c>
      <c r="P20" s="7">
        <f>SUM(L20:N20)</f>
        <v/>
      </c>
    </row>
    <row r="21">
      <c r="A21" s="5" t="inlineStr">
        <is>
          <t>CABLE INCOME (3066)</t>
        </is>
      </c>
      <c r="B21" s="5" t="inlineStr">
        <is>
          <t>Other Income</t>
        </is>
      </c>
      <c r="C21" s="7" t="n">
        <v>0</v>
      </c>
      <c r="D21" s="7" t="n">
        <v>0</v>
      </c>
      <c r="E21" s="7" t="n">
        <v>4572.22</v>
      </c>
      <c r="F21" s="7" t="n">
        <v>0</v>
      </c>
      <c r="G21" s="7" t="n">
        <v>0</v>
      </c>
      <c r="H21" s="7" t="n">
        <v>4197.13</v>
      </c>
      <c r="I21" s="7" t="n">
        <v>0</v>
      </c>
      <c r="J21" s="7" t="n">
        <v>4079.19</v>
      </c>
      <c r="K21" s="7" t="n">
        <v>0</v>
      </c>
      <c r="L21" s="7" t="n">
        <v>0</v>
      </c>
      <c r="M21" s="7" t="n">
        <v>0</v>
      </c>
      <c r="N21" s="7" t="n">
        <v>4031.43</v>
      </c>
      <c r="O21" s="7">
        <f>SUM(C21:N21)</f>
        <v/>
      </c>
      <c r="P21" s="7">
        <f>SUM(L21:N21)</f>
        <v/>
      </c>
    </row>
    <row r="22">
      <c r="A22" s="5" t="inlineStr">
        <is>
          <t>LAUNDRY INCOME (3070)</t>
        </is>
      </c>
      <c r="B22" s="5" t="inlineStr">
        <is>
          <t>Other Income</t>
        </is>
      </c>
      <c r="C22" s="7" t="n">
        <v>1345.89</v>
      </c>
      <c r="D22" s="7" t="n">
        <v>879.04</v>
      </c>
      <c r="E22" s="7" t="n">
        <v>0</v>
      </c>
      <c r="F22" s="7" t="n">
        <v>1436.6</v>
      </c>
      <c r="G22" s="7" t="n">
        <v>2352.09</v>
      </c>
      <c r="H22" s="7" t="n">
        <v>1641.34</v>
      </c>
      <c r="I22" s="7" t="n">
        <v>1024.17</v>
      </c>
      <c r="J22" s="7" t="n">
        <v>2071.72</v>
      </c>
      <c r="K22" s="7" t="n">
        <v>1755.79</v>
      </c>
      <c r="L22" s="7" t="n">
        <v>1514.21</v>
      </c>
      <c r="M22" s="7" t="n">
        <v>1462.11</v>
      </c>
      <c r="N22" s="7" t="n">
        <v>2144.99</v>
      </c>
      <c r="O22" s="7">
        <f>SUM(C22:N22)</f>
        <v/>
      </c>
      <c r="P22" s="7">
        <f>SUM(L22:N22)</f>
        <v/>
      </c>
    </row>
    <row r="23">
      <c r="A23" s="5" t="inlineStr">
        <is>
          <t>COURT COST REIMBURSEMENT (3080)</t>
        </is>
      </c>
      <c r="B23" s="5" t="inlineStr">
        <is>
          <t>Other Income</t>
        </is>
      </c>
      <c r="C23" s="7" t="n">
        <v>3646.5</v>
      </c>
      <c r="D23" s="7" t="n">
        <v>3447.4</v>
      </c>
      <c r="E23" s="7" t="n">
        <v>4765.2</v>
      </c>
      <c r="F23" s="7" t="n">
        <v>3953.4</v>
      </c>
      <c r="G23" s="7" t="n">
        <v>2536.6</v>
      </c>
      <c r="H23" s="7" t="n">
        <v>2867.7</v>
      </c>
      <c r="I23" s="7" t="n">
        <v>5500</v>
      </c>
      <c r="J23" s="7" t="n">
        <v>6393.2</v>
      </c>
      <c r="K23" s="7" t="n">
        <v>2187.9</v>
      </c>
      <c r="L23" s="7" t="n">
        <v>1986.6</v>
      </c>
      <c r="M23" s="7" t="n">
        <v>1252.9</v>
      </c>
      <c r="N23" s="7" t="n">
        <v>4107.4</v>
      </c>
      <c r="O23" s="7">
        <f>SUM(C23:N23)</f>
        <v/>
      </c>
      <c r="P23" s="7">
        <f>SUM(L23:N23)</f>
        <v/>
      </c>
    </row>
    <row r="24">
      <c r="A24" s="5" t="inlineStr">
        <is>
          <t>BAD DEBT WRITE-OFF - OTHER (3086)</t>
        </is>
      </c>
      <c r="B24" s="5" t="inlineStr">
        <is>
          <t>Delinquency</t>
        </is>
      </c>
      <c r="C24" s="7" t="n">
        <v>-3878.33</v>
      </c>
      <c r="D24" s="7" t="n">
        <v>-32946.5</v>
      </c>
      <c r="E24" s="7" t="n">
        <v>-30004.96</v>
      </c>
      <c r="F24" s="7" t="n">
        <v>-9504.110000000001</v>
      </c>
      <c r="G24" s="7" t="n">
        <v>-2473.52</v>
      </c>
      <c r="H24" s="7" t="n">
        <v>-21998.72</v>
      </c>
      <c r="I24" s="7" t="n">
        <v>-20899.33</v>
      </c>
      <c r="J24" s="7" t="n">
        <v>-11681.27</v>
      </c>
      <c r="K24" s="7" t="n">
        <v>-14744.14</v>
      </c>
      <c r="L24" s="7" t="n">
        <v>-28115.21</v>
      </c>
      <c r="M24" s="7" t="n">
        <v>-2819.59</v>
      </c>
      <c r="N24" s="7" t="n">
        <v>-12541</v>
      </c>
      <c r="O24" s="7">
        <f>SUM(C24:N24)</f>
        <v/>
      </c>
      <c r="P24" s="7">
        <f>SUM(L24:N24)</f>
        <v/>
      </c>
    </row>
    <row r="25">
      <c r="A25" s="5" t="inlineStr">
        <is>
          <t>TERMINATION FEE (3112)</t>
        </is>
      </c>
      <c r="B25" s="5" t="inlineStr">
        <is>
          <t>Other Income</t>
        </is>
      </c>
      <c r="C25" s="7" t="n">
        <v>9633.25</v>
      </c>
      <c r="D25" s="7" t="n">
        <v>11475.2</v>
      </c>
      <c r="E25" s="7" t="n">
        <v>8173</v>
      </c>
      <c r="F25" s="7" t="n">
        <v>3025</v>
      </c>
      <c r="G25" s="7" t="n">
        <v>18983.8</v>
      </c>
      <c r="H25" s="7" t="n">
        <v>9385.200000000001</v>
      </c>
      <c r="I25" s="7" t="n">
        <v>963.22</v>
      </c>
      <c r="J25" s="7" t="n">
        <v>20408.85</v>
      </c>
      <c r="K25" s="7" t="n">
        <v>10615</v>
      </c>
      <c r="L25" s="7" t="n">
        <v>10940.6</v>
      </c>
      <c r="M25" s="7" t="n">
        <v>0</v>
      </c>
      <c r="N25" s="7" t="n">
        <v>11486.2</v>
      </c>
      <c r="O25" s="7">
        <f>SUM(C25:N25)</f>
        <v/>
      </c>
      <c r="P25" s="7">
        <f>SUM(L25:N25)</f>
        <v/>
      </c>
    </row>
    <row r="26">
      <c r="A26" s="5" t="inlineStr">
        <is>
          <t>CONCIERGE SERVICES INCOME (3117)</t>
        </is>
      </c>
      <c r="B26" s="5" t="inlineStr">
        <is>
          <t>Other Income</t>
        </is>
      </c>
      <c r="C26" s="7" t="n">
        <v>1721.1</v>
      </c>
      <c r="D26" s="7" t="n">
        <v>1672.5</v>
      </c>
      <c r="E26" s="7" t="n">
        <v>1659.05</v>
      </c>
      <c r="F26" s="7" t="n">
        <v>1656.22</v>
      </c>
      <c r="G26" s="7" t="n">
        <v>1634.01</v>
      </c>
      <c r="H26" s="7" t="n">
        <v>1647.43</v>
      </c>
      <c r="I26" s="7" t="n">
        <v>1670.5</v>
      </c>
      <c r="J26" s="7" t="n">
        <v>1679.34</v>
      </c>
      <c r="K26" s="7" t="n">
        <v>1660.08</v>
      </c>
      <c r="L26" s="7" t="n">
        <v>1666.64</v>
      </c>
      <c r="M26" s="7" t="n">
        <v>1710.06</v>
      </c>
      <c r="N26" s="7" t="n">
        <v>1738.38</v>
      </c>
      <c r="O26" s="7">
        <f>SUM(C26:N26)</f>
        <v/>
      </c>
      <c r="P26" s="7">
        <f>SUM(L26:N26)</f>
        <v/>
      </c>
    </row>
    <row r="27">
      <c r="A27" s="5" t="inlineStr">
        <is>
          <t>PET FEES (3118)</t>
        </is>
      </c>
      <c r="B27" s="5" t="inlineStr">
        <is>
          <t>Other Income</t>
        </is>
      </c>
      <c r="C27" s="7" t="n">
        <v>1320</v>
      </c>
      <c r="D27" s="7" t="n">
        <v>-440</v>
      </c>
      <c r="E27" s="7" t="n">
        <v>0</v>
      </c>
      <c r="F27" s="7" t="n">
        <v>440</v>
      </c>
      <c r="G27" s="7" t="n">
        <v>2200</v>
      </c>
      <c r="H27" s="7" t="n">
        <v>1320</v>
      </c>
      <c r="I27" s="7" t="n">
        <v>0</v>
      </c>
      <c r="J27" s="7" t="n">
        <v>0</v>
      </c>
      <c r="K27" s="7" t="n">
        <v>440</v>
      </c>
      <c r="L27" s="7" t="n">
        <v>1320</v>
      </c>
      <c r="M27" s="7" t="n">
        <v>880</v>
      </c>
      <c r="N27" s="7" t="n">
        <v>-440</v>
      </c>
      <c r="O27" s="7">
        <f>SUM(C27:N27)</f>
        <v/>
      </c>
      <c r="P27" s="7">
        <f>SUM(L27:N27)</f>
        <v/>
      </c>
    </row>
    <row r="28">
      <c r="A28" s="5" t="inlineStr">
        <is>
          <t>PET RENT (3119)</t>
        </is>
      </c>
      <c r="B28" s="5" t="inlineStr">
        <is>
          <t>Other Income</t>
        </is>
      </c>
      <c r="C28" s="7" t="n">
        <v>2208.44</v>
      </c>
      <c r="D28" s="7" t="n">
        <v>2331.3</v>
      </c>
      <c r="E28" s="7" t="n">
        <v>2188.86</v>
      </c>
      <c r="F28" s="7" t="n">
        <v>2126.89</v>
      </c>
      <c r="G28" s="7" t="n">
        <v>2428.73</v>
      </c>
      <c r="H28" s="7" t="n">
        <v>2320.58</v>
      </c>
      <c r="I28" s="7" t="n">
        <v>2327.03</v>
      </c>
      <c r="J28" s="7" t="n">
        <v>2183.61</v>
      </c>
      <c r="K28" s="7" t="n">
        <v>2152.45</v>
      </c>
      <c r="L28" s="7" t="n">
        <v>2216.94</v>
      </c>
      <c r="M28" s="7" t="n">
        <v>2173.82</v>
      </c>
      <c r="N28" s="7" t="n">
        <v>2384.51</v>
      </c>
      <c r="O28" s="7">
        <f>SUM(C28:N28)</f>
        <v/>
      </c>
      <c r="P28" s="7">
        <f>SUM(L28:N28)</f>
        <v/>
      </c>
    </row>
    <row r="29">
      <c r="A29" s="5" t="inlineStr">
        <is>
          <t>PEST CONTROL FEES (3121)</t>
        </is>
      </c>
      <c r="B29" s="5" t="inlineStr">
        <is>
          <t>Other Income</t>
        </is>
      </c>
      <c r="C29" s="7" t="n">
        <v>665.25</v>
      </c>
      <c r="D29" s="7" t="n">
        <v>686.74</v>
      </c>
      <c r="E29" s="7" t="n">
        <v>685.54</v>
      </c>
      <c r="F29" s="7" t="n">
        <v>670.35</v>
      </c>
      <c r="G29" s="7" t="n">
        <v>512.8</v>
      </c>
      <c r="H29" s="7" t="n">
        <v>646.49</v>
      </c>
      <c r="I29" s="7" t="n">
        <v>660.92</v>
      </c>
      <c r="J29" s="7" t="n">
        <v>703.21</v>
      </c>
      <c r="K29" s="7" t="n">
        <v>677.9400000000001</v>
      </c>
      <c r="L29" s="7" t="n">
        <v>667.63</v>
      </c>
      <c r="M29" s="7" t="n">
        <v>657</v>
      </c>
      <c r="N29" s="7" t="n">
        <v>681.01</v>
      </c>
      <c r="O29" s="7">
        <f>SUM(C29:N29)</f>
        <v/>
      </c>
      <c r="P29" s="7">
        <f>SUM(L29:N29)</f>
        <v/>
      </c>
    </row>
    <row r="30">
      <c r="A30" s="5" t="inlineStr">
        <is>
          <t>DEPOSIT WAIVER INCOME (3156)</t>
        </is>
      </c>
      <c r="B30" s="5" t="inlineStr">
        <is>
          <t>Other Income</t>
        </is>
      </c>
      <c r="C30" s="7" t="n">
        <v>3880.99</v>
      </c>
      <c r="D30" s="7" t="n">
        <v>3046.69</v>
      </c>
      <c r="E30" s="7" t="n">
        <v>2418.21</v>
      </c>
      <c r="F30" s="7" t="n">
        <v>1830.19</v>
      </c>
      <c r="G30" s="7" t="n">
        <v>1326.93</v>
      </c>
      <c r="H30" s="7" t="n">
        <v>1085.94</v>
      </c>
      <c r="I30" s="7" t="n">
        <v>971.1900000000001</v>
      </c>
      <c r="J30" s="7" t="n">
        <v>755.13</v>
      </c>
      <c r="K30" s="7" t="n">
        <v>530.3200000000001</v>
      </c>
      <c r="L30" s="7" t="n">
        <v>378.98</v>
      </c>
      <c r="M30" s="7" t="n">
        <v>374</v>
      </c>
      <c r="N30" s="7" t="n">
        <v>374</v>
      </c>
      <c r="O30" s="7">
        <f>SUM(C30:N30)</f>
        <v/>
      </c>
      <c r="P30" s="7">
        <f>SUM(L30:N30)</f>
        <v/>
      </c>
    </row>
    <row r="31">
      <c r="A31" s="5" t="inlineStr">
        <is>
          <t>DEPOSIT WAIVER EXPENSE (3157)</t>
        </is>
      </c>
      <c r="B31" s="5" t="inlineStr">
        <is>
          <t>Other Income</t>
        </is>
      </c>
      <c r="C31" s="7" t="n">
        <v>-2499.07</v>
      </c>
      <c r="D31" s="7" t="n">
        <v>-1861.46</v>
      </c>
      <c r="E31" s="7" t="n">
        <v>-1201.56</v>
      </c>
      <c r="F31" s="7" t="n">
        <v>-584.97</v>
      </c>
      <c r="G31" s="7" t="n">
        <v>-257.33</v>
      </c>
      <c r="H31" s="7" t="n">
        <v>-6.79</v>
      </c>
      <c r="I31" s="7" t="n">
        <v>0</v>
      </c>
      <c r="J31" s="7" t="n">
        <v>0</v>
      </c>
      <c r="K31" s="7" t="n">
        <v>0</v>
      </c>
      <c r="L31" s="7" t="n">
        <v>0</v>
      </c>
      <c r="M31" s="7" t="n">
        <v>0</v>
      </c>
      <c r="N31" s="7" t="n">
        <v>0</v>
      </c>
      <c r="O31" s="7">
        <f>SUM(C31:N31)</f>
        <v/>
      </c>
      <c r="P31" s="7">
        <f>SUM(L31:N31)</f>
        <v/>
      </c>
    </row>
    <row r="32">
      <c r="A32" s="5" t="inlineStr">
        <is>
          <t>RENTER'S INSURANCE INCOME (3175)</t>
        </is>
      </c>
      <c r="B32" s="5" t="inlineStr">
        <is>
          <t>Other Income</t>
        </is>
      </c>
      <c r="C32" s="7" t="n">
        <v>5223</v>
      </c>
      <c r="D32" s="7" t="n">
        <v>5102.21</v>
      </c>
      <c r="E32" s="7" t="n">
        <v>4961.04</v>
      </c>
      <c r="F32" s="7" t="n">
        <v>4889.28</v>
      </c>
      <c r="G32" s="7" t="n">
        <v>5206.18</v>
      </c>
      <c r="H32" s="7" t="n">
        <v>5461.21</v>
      </c>
      <c r="I32" s="7" t="n">
        <v>5250.34</v>
      </c>
      <c r="J32" s="7" t="n">
        <v>5310.64</v>
      </c>
      <c r="K32" s="7" t="n">
        <v>5239.12</v>
      </c>
      <c r="L32" s="7" t="n">
        <v>5329.86</v>
      </c>
      <c r="M32" s="7" t="n">
        <v>5467.41</v>
      </c>
      <c r="N32" s="7" t="n">
        <v>5659.35</v>
      </c>
      <c r="O32" s="7">
        <f>SUM(C32:N32)</f>
        <v/>
      </c>
      <c r="P32" s="7">
        <f>SUM(L32:N32)</f>
        <v/>
      </c>
    </row>
    <row r="33">
      <c r="A33" s="5" t="inlineStr">
        <is>
          <t>RENTER'S INSURANCE EXPENSE (3176)</t>
        </is>
      </c>
      <c r="B33" s="5" t="inlineStr">
        <is>
          <t>Other Income</t>
        </is>
      </c>
      <c r="C33" s="7" t="n">
        <v>-4683.15</v>
      </c>
      <c r="D33" s="7" t="n">
        <v>-4669.27</v>
      </c>
      <c r="E33" s="7" t="n">
        <v>-4534.18</v>
      </c>
      <c r="F33" s="7" t="n">
        <v>-4422.81</v>
      </c>
      <c r="G33" s="7" t="n">
        <v>-4455.08</v>
      </c>
      <c r="H33" s="7" t="n">
        <v>-4489.16</v>
      </c>
      <c r="I33" s="7" t="n">
        <v>-4489.16</v>
      </c>
      <c r="J33" s="7" t="n">
        <v>-5192.36</v>
      </c>
      <c r="K33" s="7" t="n">
        <v>-4679.1</v>
      </c>
      <c r="L33" s="7" t="n">
        <v>-4590.24</v>
      </c>
      <c r="M33" s="7" t="n">
        <v>-4814.72</v>
      </c>
      <c r="N33" s="7" t="n">
        <v>-4872.09</v>
      </c>
      <c r="O33" s="7">
        <f>SUM(C33:N33)</f>
        <v/>
      </c>
      <c r="P33" s="7">
        <f>SUM(L33:N33)</f>
        <v/>
      </c>
    </row>
    <row r="34">
      <c r="A34" s="5" t="inlineStr">
        <is>
          <t>TRANSFER FEE (3179)</t>
        </is>
      </c>
      <c r="B34" s="5" t="inlineStr">
        <is>
          <t>Other Income</t>
        </is>
      </c>
      <c r="C34" s="7" t="n">
        <v>825</v>
      </c>
      <c r="D34" s="7" t="n">
        <v>550</v>
      </c>
      <c r="E34" s="7" t="n">
        <v>275</v>
      </c>
      <c r="F34" s="7" t="n">
        <v>0</v>
      </c>
      <c r="G34" s="7" t="n">
        <v>-275</v>
      </c>
      <c r="H34" s="7" t="n">
        <v>275</v>
      </c>
      <c r="I34" s="7" t="n">
        <v>275</v>
      </c>
      <c r="J34" s="7" t="n">
        <v>0</v>
      </c>
      <c r="K34" s="7" t="n">
        <v>550</v>
      </c>
      <c r="L34" s="7" t="n">
        <v>0</v>
      </c>
      <c r="M34" s="7" t="n">
        <v>0</v>
      </c>
      <c r="N34" s="7" t="n">
        <v>0</v>
      </c>
      <c r="O34" s="7">
        <f>SUM(C34:N34)</f>
        <v/>
      </c>
      <c r="P34" s="7">
        <f>SUM(L34:N34)</f>
        <v/>
      </c>
    </row>
    <row r="35">
      <c r="A35" s="5" t="inlineStr">
        <is>
          <t>MISCELLANEOUS INCOME (3180)</t>
        </is>
      </c>
      <c r="B35" s="5" t="inlineStr">
        <is>
          <t>Other Income</t>
        </is>
      </c>
      <c r="C35" s="7" t="n">
        <v>101.92</v>
      </c>
      <c r="D35" s="7" t="n">
        <v>-61.26</v>
      </c>
      <c r="E35" s="7" t="n">
        <v>0</v>
      </c>
      <c r="F35" s="7" t="n">
        <v>5.5</v>
      </c>
      <c r="G35" s="7" t="n">
        <v>0</v>
      </c>
      <c r="H35" s="7" t="n">
        <v>723.8</v>
      </c>
      <c r="I35" s="7" t="n">
        <v>1100</v>
      </c>
      <c r="J35" s="7" t="n">
        <v>0</v>
      </c>
      <c r="K35" s="7" t="n">
        <v>0</v>
      </c>
      <c r="L35" s="7" t="n">
        <v>185.9</v>
      </c>
      <c r="M35" s="7" t="n">
        <v>109.64</v>
      </c>
      <c r="N35" s="7" t="n">
        <v>1100</v>
      </c>
      <c r="O35" s="7">
        <f>SUM(C35:N35)</f>
        <v/>
      </c>
      <c r="P35" s="7">
        <f>SUM(L35:N35)</f>
        <v/>
      </c>
    </row>
    <row r="36">
      <c r="A36" s="5" t="inlineStr">
        <is>
          <t>UTILITY FEE REIMBURSEMENT (3183)</t>
        </is>
      </c>
      <c r="B36" s="5" t="inlineStr">
        <is>
          <t>Utility Reimbursements</t>
        </is>
      </c>
      <c r="C36" s="7" t="n">
        <v>1233.98</v>
      </c>
      <c r="D36" s="7" t="n">
        <v>1241.79</v>
      </c>
      <c r="E36" s="7" t="n">
        <v>1230.08</v>
      </c>
      <c r="F36" s="7" t="n">
        <v>1194.93</v>
      </c>
      <c r="G36" s="7" t="n">
        <v>1210.55</v>
      </c>
      <c r="H36" s="7" t="n">
        <v>1183.22</v>
      </c>
      <c r="I36" s="7" t="n">
        <v>1187.12</v>
      </c>
      <c r="J36" s="7" t="n">
        <v>1269.12</v>
      </c>
      <c r="K36" s="7" t="n">
        <v>1222.27</v>
      </c>
      <c r="L36" s="7" t="n">
        <v>1202.74</v>
      </c>
      <c r="M36" s="7" t="n">
        <v>1187.12</v>
      </c>
      <c r="N36" s="7" t="n">
        <v>1218.36</v>
      </c>
      <c r="O36" s="7">
        <f>SUM(C36:N36)</f>
        <v/>
      </c>
      <c r="P36" s="7">
        <f>SUM(L36:N36)</f>
        <v/>
      </c>
    </row>
    <row r="37">
      <c r="A37" s="5" t="inlineStr">
        <is>
          <t>WATER/SEWER REIMBURSEMENT (3186)</t>
        </is>
      </c>
      <c r="B37" s="5" t="inlineStr">
        <is>
          <t>Utility Reimbursements</t>
        </is>
      </c>
      <c r="C37" s="7" t="n">
        <v>17709.56</v>
      </c>
      <c r="D37" s="7" t="n">
        <v>18898.51</v>
      </c>
      <c r="E37" s="7" t="n">
        <v>20658.5</v>
      </c>
      <c r="F37" s="7" t="n">
        <v>18509.04</v>
      </c>
      <c r="G37" s="7" t="n">
        <v>18109.09</v>
      </c>
      <c r="H37" s="7" t="n">
        <v>13590.75</v>
      </c>
      <c r="I37" s="7" t="n">
        <v>17811.38</v>
      </c>
      <c r="J37" s="7" t="n">
        <v>17552.36</v>
      </c>
      <c r="K37" s="7" t="n">
        <v>16612.16</v>
      </c>
      <c r="L37" s="7" t="n">
        <v>16023.22</v>
      </c>
      <c r="M37" s="7" t="n">
        <v>16771.14</v>
      </c>
      <c r="N37" s="7" t="n">
        <v>17710.08</v>
      </c>
      <c r="O37" s="7">
        <f>SUM(C37:N37)</f>
        <v/>
      </c>
      <c r="P37" s="7">
        <f>SUM(L37:N37)</f>
        <v/>
      </c>
    </row>
    <row r="38">
      <c r="A38" s="5" t="inlineStr">
        <is>
          <t>TRASH REIMBURSEMENT (3187)</t>
        </is>
      </c>
      <c r="B38" s="5" t="inlineStr">
        <is>
          <t>Utility Reimbursements</t>
        </is>
      </c>
      <c r="C38" s="7" t="n">
        <v>11588.1</v>
      </c>
      <c r="D38" s="7" t="n">
        <v>3241</v>
      </c>
      <c r="E38" s="7" t="n">
        <v>3413.67</v>
      </c>
      <c r="F38" s="7" t="n">
        <v>3406.71</v>
      </c>
      <c r="G38" s="7" t="n">
        <v>3443.89</v>
      </c>
      <c r="H38" s="7" t="n">
        <v>3286.82</v>
      </c>
      <c r="I38" s="7" t="n">
        <v>3374.95</v>
      </c>
      <c r="J38" s="7" t="n">
        <v>3524.14</v>
      </c>
      <c r="K38" s="7" t="n">
        <v>3465.52</v>
      </c>
      <c r="L38" s="7" t="n">
        <v>3391.81</v>
      </c>
      <c r="M38" s="7" t="n">
        <v>3351.55</v>
      </c>
      <c r="N38" s="7" t="n">
        <v>3492.8</v>
      </c>
      <c r="O38" s="7">
        <f>SUM(C38:N38)</f>
        <v/>
      </c>
      <c r="P38" s="7">
        <f>SUM(L38:N38)</f>
        <v/>
      </c>
    </row>
    <row r="39">
      <c r="A39" s="5" t="inlineStr">
        <is>
          <t>SALES TAX COLLECTED (3192)</t>
        </is>
      </c>
      <c r="B39" s="5" t="inlineStr">
        <is>
          <t>Other Income</t>
        </is>
      </c>
      <c r="C39" s="7" t="n">
        <v>29.24</v>
      </c>
      <c r="D39" s="7" t="n">
        <v>29.24</v>
      </c>
      <c r="E39" s="7" t="n">
        <v>29.24</v>
      </c>
      <c r="F39" s="7" t="n">
        <v>23.95</v>
      </c>
      <c r="G39" s="7" t="n">
        <v>2.01</v>
      </c>
      <c r="H39" s="7" t="n">
        <v>1.36</v>
      </c>
      <c r="I39" s="7" t="n">
        <v>1.34</v>
      </c>
      <c r="J39" s="7" t="n">
        <v>-99.09</v>
      </c>
      <c r="K39" s="7" t="n">
        <v>1.34</v>
      </c>
      <c r="L39" s="7" t="n">
        <v>1.34</v>
      </c>
      <c r="M39" s="7" t="n">
        <v>1.34</v>
      </c>
      <c r="N39" s="7" t="n">
        <v>0.32</v>
      </c>
      <c r="O39" s="7">
        <f>SUM(C39:N39)</f>
        <v/>
      </c>
      <c r="P39" s="7">
        <f>SUM(L39:N39)</f>
        <v/>
      </c>
    </row>
    <row r="40">
      <c r="A40" s="5" t="inlineStr">
        <is>
          <t>OTHER REIMBURSEMENTS (3198)</t>
        </is>
      </c>
      <c r="B40" s="5" t="inlineStr">
        <is>
          <t>Other Income</t>
        </is>
      </c>
      <c r="C40" s="7" t="n">
        <v>0</v>
      </c>
      <c r="D40" s="7" t="n">
        <v>0</v>
      </c>
      <c r="E40" s="7" t="n">
        <v>-192.5</v>
      </c>
      <c r="F40" s="7" t="n">
        <v>0</v>
      </c>
      <c r="G40" s="7" t="n">
        <v>0</v>
      </c>
      <c r="H40" s="7" t="n">
        <v>0</v>
      </c>
      <c r="I40" s="7" t="n">
        <v>0</v>
      </c>
      <c r="J40" s="7" t="n">
        <v>0</v>
      </c>
      <c r="K40" s="7" t="n">
        <v>0</v>
      </c>
      <c r="L40" s="7" t="n">
        <v>0</v>
      </c>
      <c r="M40" s="7" t="n">
        <v>0</v>
      </c>
      <c r="N40" s="7" t="n">
        <v>0</v>
      </c>
      <c r="O40" s="7">
        <f>SUM(C40:N40)</f>
        <v/>
      </c>
      <c r="P40" s="7">
        <f>SUM(L40:N40)</f>
        <v/>
      </c>
    </row>
    <row r="41">
      <c r="A41" s="5" t="inlineStr">
        <is>
          <t>BAD DEBT DEPOSIT WAIVER FEE (3081)</t>
        </is>
      </c>
      <c r="B41" s="5" t="inlineStr">
        <is>
          <t>Delinquency</t>
        </is>
      </c>
      <c r="C41" s="7" t="n">
        <v>1067.68</v>
      </c>
      <c r="D41" s="7" t="n">
        <v>1639.93</v>
      </c>
      <c r="E41" s="7" t="n">
        <v>2044.77</v>
      </c>
      <c r="F41" s="7" t="n">
        <v>2445.77</v>
      </c>
      <c r="G41" s="7" t="n">
        <v>2532.3</v>
      </c>
      <c r="H41" s="7" t="n">
        <v>2752.86</v>
      </c>
      <c r="I41" s="7" t="n">
        <v>2784.1</v>
      </c>
      <c r="J41" s="7" t="n">
        <v>2771.85</v>
      </c>
      <c r="K41" s="7" t="n">
        <v>2770.96</v>
      </c>
      <c r="L41" s="7" t="n">
        <v>2813.06</v>
      </c>
      <c r="M41" s="7" t="n">
        <v>2692.8</v>
      </c>
      <c r="N41" s="7" t="n">
        <v>2606.81</v>
      </c>
      <c r="O41" s="7">
        <f>SUM(C41:N41)</f>
        <v/>
      </c>
      <c r="P41" s="7">
        <f>SUM(L41:N41)</f>
        <v/>
      </c>
    </row>
    <row r="42">
      <c r="A42" s="5" t="inlineStr">
        <is>
          <t>BAD DEBT WRITE-OFF (3084)</t>
        </is>
      </c>
      <c r="B42" s="5" t="inlineStr">
        <is>
          <t>Delinquency</t>
        </is>
      </c>
      <c r="C42" s="7" t="n">
        <v>-370.39</v>
      </c>
      <c r="D42" s="7" t="n">
        <v>-11315.48</v>
      </c>
      <c r="E42" s="7" t="n">
        <v>-9770</v>
      </c>
      <c r="F42" s="7" t="n">
        <v>-1306.93</v>
      </c>
      <c r="G42" s="7" t="n">
        <v>-957.92</v>
      </c>
      <c r="H42" s="7" t="n">
        <v>-8908.559999999999</v>
      </c>
      <c r="I42" s="7" t="n">
        <v>-15169.65</v>
      </c>
      <c r="J42" s="7" t="n">
        <v>-5060.04</v>
      </c>
      <c r="K42" s="7" t="n">
        <v>-16599.68</v>
      </c>
      <c r="L42" s="7" t="n">
        <v>-2274.78</v>
      </c>
      <c r="M42" s="7" t="n">
        <v>-323.62</v>
      </c>
      <c r="N42" s="7" t="n">
        <v>-4467.53</v>
      </c>
      <c r="O42" s="7">
        <f>SUM(C42:N42)</f>
        <v/>
      </c>
      <c r="P42" s="7">
        <f>SUM(L42:N42)</f>
        <v/>
      </c>
    </row>
    <row r="43">
      <c r="A43" s="5" t="inlineStr">
        <is>
          <t>BAD DEBT- ALLOWANCE FOR DOUBTFUL ACCOUNTS (3085)</t>
        </is>
      </c>
      <c r="B43" s="5" t="inlineStr">
        <is>
          <t>Delinquency</t>
        </is>
      </c>
      <c r="C43" s="7" t="n">
        <v>-2546.23</v>
      </c>
      <c r="D43" s="7" t="n">
        <v>2289.86</v>
      </c>
      <c r="E43" s="7" t="n">
        <v>278.63</v>
      </c>
      <c r="F43" s="7" t="n">
        <v>-1243.92</v>
      </c>
      <c r="G43" s="7" t="n">
        <v>-7445.23</v>
      </c>
      <c r="H43" s="7" t="n">
        <v>-1810.43</v>
      </c>
      <c r="I43" s="7" t="n">
        <v>8516.02</v>
      </c>
      <c r="J43" s="7" t="n">
        <v>-439.63</v>
      </c>
      <c r="K43" s="7" t="n">
        <v>2495.03</v>
      </c>
      <c r="L43" s="7" t="n">
        <v>0</v>
      </c>
      <c r="M43" s="7" t="n">
        <v>0</v>
      </c>
      <c r="N43" s="7" t="n">
        <v>191.77</v>
      </c>
      <c r="O43" s="7">
        <f>SUM(C43:N43)</f>
        <v/>
      </c>
      <c r="P43" s="7">
        <f>SUM(L43:N43)</f>
        <v/>
      </c>
    </row>
    <row r="44">
      <c r="A44" s="5" t="inlineStr">
        <is>
          <t>BAD DEBT COLLECTED - DEPOSIT ALTERNATIVE CLAIMS (3087)</t>
        </is>
      </c>
      <c r="B44" s="5" t="inlineStr">
        <is>
          <t>Delinquency</t>
        </is>
      </c>
      <c r="C44" s="7" t="n">
        <v>8108.41</v>
      </c>
      <c r="D44" s="7" t="n">
        <v>15494.81</v>
      </c>
      <c r="E44" s="7" t="n">
        <v>11905.42</v>
      </c>
      <c r="F44" s="7" t="n">
        <v>4304.32</v>
      </c>
      <c r="G44" s="7" t="n">
        <v>7267.22</v>
      </c>
      <c r="H44" s="7" t="n">
        <v>1553.55</v>
      </c>
      <c r="I44" s="7" t="n">
        <v>8223.790000000001</v>
      </c>
      <c r="J44" s="7" t="n">
        <v>1690.51</v>
      </c>
      <c r="K44" s="7" t="n">
        <v>1925</v>
      </c>
      <c r="L44" s="7" t="n">
        <v>1100</v>
      </c>
      <c r="M44" s="7" t="n">
        <v>0</v>
      </c>
      <c r="N44" s="7" t="n">
        <v>0</v>
      </c>
      <c r="O44" s="7">
        <f>SUM(C44:N44)</f>
        <v/>
      </c>
      <c r="P44" s="7">
        <f>SUM(L44:N44)</f>
        <v/>
      </c>
    </row>
    <row r="45">
      <c r="A45" s="5" t="inlineStr">
        <is>
          <t>BAD DEBT COLLECTED - IN HOUSE (3088)</t>
        </is>
      </c>
      <c r="B45" s="5" t="inlineStr">
        <is>
          <t>Delinquency</t>
        </is>
      </c>
      <c r="C45" s="7" t="n">
        <v>2974.28</v>
      </c>
      <c r="D45" s="7" t="n">
        <v>-85.53</v>
      </c>
      <c r="E45" s="7" t="n">
        <v>-640.48</v>
      </c>
      <c r="F45" s="7" t="n">
        <v>0</v>
      </c>
      <c r="G45" s="7" t="n">
        <v>0</v>
      </c>
      <c r="H45" s="7" t="n">
        <v>0</v>
      </c>
      <c r="I45" s="7" t="n">
        <v>0</v>
      </c>
      <c r="J45" s="7" t="n">
        <v>0</v>
      </c>
      <c r="K45" s="7" t="n">
        <v>0</v>
      </c>
      <c r="L45" s="7" t="n">
        <v>0</v>
      </c>
      <c r="M45" s="7" t="n">
        <v>0</v>
      </c>
      <c r="N45" s="7" t="n">
        <v>0</v>
      </c>
      <c r="O45" s="7">
        <f>SUM(C45:N45)</f>
        <v/>
      </c>
      <c r="P45" s="7">
        <f>SUM(L45:N45)</f>
        <v/>
      </c>
    </row>
    <row r="46">
      <c r="A46" s="5" t="inlineStr">
        <is>
          <t>BAD DEBT COLLECTED - COLLECTION AGENCY (3089)</t>
        </is>
      </c>
      <c r="B46" s="5" t="inlineStr">
        <is>
          <t>Delinquency</t>
        </is>
      </c>
      <c r="C46" s="7" t="n">
        <v>0</v>
      </c>
      <c r="D46" s="7" t="n">
        <v>0</v>
      </c>
      <c r="E46" s="7" t="n">
        <v>0</v>
      </c>
      <c r="F46" s="7" t="n">
        <v>338.58</v>
      </c>
      <c r="G46" s="7" t="n">
        <v>0</v>
      </c>
      <c r="H46" s="7" t="n">
        <v>0</v>
      </c>
      <c r="I46" s="7" t="n">
        <v>187.13</v>
      </c>
      <c r="J46" s="7" t="n">
        <v>187.13</v>
      </c>
      <c r="K46" s="7" t="n">
        <v>505.71</v>
      </c>
      <c r="L46" s="7" t="n">
        <v>0</v>
      </c>
      <c r="M46" s="7" t="n">
        <v>680.01</v>
      </c>
      <c r="N46" s="7" t="n">
        <v>101.59</v>
      </c>
      <c r="O46" s="7">
        <f>SUM(C46:N46)</f>
        <v/>
      </c>
      <c r="P46" s="7">
        <f>SUM(L46:N46)</f>
        <v/>
      </c>
    </row>
    <row r="47">
      <c r="A47" s="5" t="inlineStr">
        <is>
          <t>BAD DEBT ADJUSTMENTS (3091)</t>
        </is>
      </c>
      <c r="B47" s="5" t="inlineStr">
        <is>
          <t>Delinquency</t>
        </is>
      </c>
      <c r="C47" s="7" t="n">
        <v>1953.04</v>
      </c>
      <c r="D47" s="7" t="n">
        <v>-295.46</v>
      </c>
      <c r="E47" s="7" t="n">
        <v>-442.93</v>
      </c>
      <c r="F47" s="7" t="n">
        <v>2108.87</v>
      </c>
      <c r="G47" s="7" t="n">
        <v>1536.26</v>
      </c>
      <c r="H47" s="7" t="n">
        <v>-17.02</v>
      </c>
      <c r="I47" s="7" t="n">
        <v>912.08</v>
      </c>
      <c r="J47" s="7" t="n">
        <v>1206.43</v>
      </c>
      <c r="K47" s="7" t="n">
        <v>-134.59</v>
      </c>
      <c r="L47" s="7" t="n">
        <v>-399.38</v>
      </c>
      <c r="M47" s="7" t="n">
        <v>-424.93</v>
      </c>
      <c r="N47" s="7" t="n">
        <v>2118.67</v>
      </c>
      <c r="O47" s="7">
        <f>SUM(C47:N47)</f>
        <v/>
      </c>
      <c r="P47" s="7">
        <f>SUM(L47:N47)</f>
        <v/>
      </c>
    </row>
    <row r="48">
      <c r="A48" s="5" t="inlineStr">
        <is>
          <t>PROMOTIONAL MATERIALS (5010)</t>
        </is>
      </c>
      <c r="B48" s="5" t="inlineStr">
        <is>
          <t>Leasing and Marketing</t>
        </is>
      </c>
      <c r="C48" s="7" t="n">
        <v>0</v>
      </c>
      <c r="D48" s="7" t="n">
        <v>148.61</v>
      </c>
      <c r="E48" s="7" t="n">
        <v>0</v>
      </c>
      <c r="F48" s="7" t="n">
        <v>80.27</v>
      </c>
      <c r="G48" s="7" t="n">
        <v>148.85</v>
      </c>
      <c r="H48" s="7" t="n">
        <v>0</v>
      </c>
      <c r="I48" s="7" t="n">
        <v>57.79</v>
      </c>
      <c r="J48" s="7" t="n">
        <v>44.35</v>
      </c>
      <c r="K48" s="7" t="n">
        <v>316.58</v>
      </c>
      <c r="L48" s="7" t="n">
        <v>0</v>
      </c>
      <c r="M48" s="7" t="n">
        <v>24.62</v>
      </c>
      <c r="N48" s="7" t="n">
        <v>8.539999999999999</v>
      </c>
      <c r="O48" s="7">
        <f>SUM(C48:N48)</f>
        <v/>
      </c>
      <c r="P48" s="7">
        <f>SUM(L48:N48)</f>
        <v/>
      </c>
    </row>
    <row r="49">
      <c r="A49" s="5" t="inlineStr">
        <is>
          <t>MARKETING COLLATERAL (5020)</t>
        </is>
      </c>
      <c r="B49" s="5" t="inlineStr">
        <is>
          <t>Leasing and Marketing</t>
        </is>
      </c>
      <c r="C49" s="7" t="n">
        <v>560.0700000000001</v>
      </c>
      <c r="D49" s="7" t="n">
        <v>0</v>
      </c>
      <c r="E49" s="7" t="n">
        <v>0</v>
      </c>
      <c r="F49" s="7" t="n">
        <v>0</v>
      </c>
      <c r="G49" s="7" t="n">
        <v>0</v>
      </c>
      <c r="H49" s="7" t="n">
        <v>39.91</v>
      </c>
      <c r="I49" s="7" t="n">
        <v>0</v>
      </c>
      <c r="J49" s="7" t="n">
        <v>0</v>
      </c>
      <c r="K49" s="7" t="n">
        <v>51.3</v>
      </c>
      <c r="L49" s="7" t="n">
        <v>133.5</v>
      </c>
      <c r="M49" s="7" t="n">
        <v>0</v>
      </c>
      <c r="N49" s="7" t="n">
        <v>0</v>
      </c>
      <c r="O49" s="7">
        <f>SUM(C49:N49)</f>
        <v/>
      </c>
      <c r="P49" s="7">
        <f>SUM(L49:N49)</f>
        <v/>
      </c>
    </row>
    <row r="50">
      <c r="A50" s="5" t="inlineStr">
        <is>
          <t>ONLINE ADVERTISING (5070)</t>
        </is>
      </c>
      <c r="B50" s="5" t="inlineStr">
        <is>
          <t>Leasing and Marketing</t>
        </is>
      </c>
      <c r="C50" s="7" t="n">
        <v>7756.44</v>
      </c>
      <c r="D50" s="7" t="n">
        <v>5917.62</v>
      </c>
      <c r="E50" s="7" t="n">
        <v>5391.31</v>
      </c>
      <c r="F50" s="7" t="n">
        <v>5894.25</v>
      </c>
      <c r="G50" s="7" t="n">
        <v>4692.9</v>
      </c>
      <c r="H50" s="7" t="n">
        <v>5630.33</v>
      </c>
      <c r="I50" s="7" t="n">
        <v>5765.12</v>
      </c>
      <c r="J50" s="7" t="n">
        <v>4334.72</v>
      </c>
      <c r="K50" s="7" t="n">
        <v>4128.36</v>
      </c>
      <c r="L50" s="7" t="n">
        <v>5965.76</v>
      </c>
      <c r="M50" s="7" t="n">
        <v>4830.5</v>
      </c>
      <c r="N50" s="7" t="n">
        <v>4961.17</v>
      </c>
      <c r="O50" s="7">
        <f>SUM(C50:N50)</f>
        <v/>
      </c>
      <c r="P50" s="7">
        <f>SUM(L50:N50)</f>
        <v/>
      </c>
    </row>
    <row r="51">
      <c r="A51" s="5" t="inlineStr">
        <is>
          <t>SPECIALTY MARKETING (5090)</t>
        </is>
      </c>
      <c r="B51" s="5" t="inlineStr">
        <is>
          <t>Leasing and Marketing</t>
        </is>
      </c>
      <c r="C51" s="7" t="n">
        <v>125.4</v>
      </c>
      <c r="D51" s="7" t="n">
        <v>125.4</v>
      </c>
      <c r="E51" s="7" t="n">
        <v>125.4</v>
      </c>
      <c r="F51" s="7" t="n">
        <v>125.4</v>
      </c>
      <c r="G51" s="7" t="n">
        <v>1312.9</v>
      </c>
      <c r="H51" s="7" t="n">
        <v>170.73</v>
      </c>
      <c r="I51" s="7" t="n">
        <v>125.4</v>
      </c>
      <c r="J51" s="7" t="n">
        <v>312.02</v>
      </c>
      <c r="K51" s="7" t="n">
        <v>125.4</v>
      </c>
      <c r="L51" s="7" t="n">
        <v>125.4</v>
      </c>
      <c r="M51" s="7" t="n">
        <v>125.16</v>
      </c>
      <c r="N51" s="7" t="n">
        <v>125.4</v>
      </c>
      <c r="O51" s="7">
        <f>SUM(C51:N51)</f>
        <v/>
      </c>
      <c r="P51" s="7">
        <f>SUM(L51:N51)</f>
        <v/>
      </c>
    </row>
    <row r="52">
      <c r="A52" s="5" t="inlineStr">
        <is>
          <t>MARKETING PERFORMANCE MEASUREMENT (MPM) &amp; LEAD MGM (5099)</t>
        </is>
      </c>
      <c r="B52" s="5" t="inlineStr">
        <is>
          <t>Leasing and Marketing</t>
        </is>
      </c>
      <c r="C52" s="7" t="n">
        <v>500.1</v>
      </c>
      <c r="D52" s="7" t="n">
        <v>500.1</v>
      </c>
      <c r="E52" s="7" t="n">
        <v>500.1</v>
      </c>
      <c r="F52" s="7" t="n">
        <v>811.7</v>
      </c>
      <c r="G52" s="7" t="n">
        <v>1204.79</v>
      </c>
      <c r="H52" s="7" t="n">
        <v>1955.57</v>
      </c>
      <c r="I52" s="7" t="n">
        <v>483.63</v>
      </c>
      <c r="J52" s="7" t="n">
        <v>532.4</v>
      </c>
      <c r="K52" s="7" t="n">
        <v>507.9</v>
      </c>
      <c r="L52" s="7" t="n">
        <v>507.9</v>
      </c>
      <c r="M52" s="7" t="n">
        <v>507.9</v>
      </c>
      <c r="N52" s="7" t="n">
        <v>507.9</v>
      </c>
      <c r="O52" s="7">
        <f>SUM(C52:N52)</f>
        <v/>
      </c>
      <c r="P52" s="7">
        <f>SUM(L52:N52)</f>
        <v/>
      </c>
    </row>
    <row r="53">
      <c r="A53" s="5" t="inlineStr">
        <is>
          <t>COMMUNITY FUNCTIONS (5120)</t>
        </is>
      </c>
      <c r="B53" s="5" t="inlineStr">
        <is>
          <t>Leasing and Marketing</t>
        </is>
      </c>
      <c r="C53" s="7" t="n">
        <v>440.69</v>
      </c>
      <c r="D53" s="7" t="n">
        <v>309.51</v>
      </c>
      <c r="E53" s="7" t="n">
        <v>220.06</v>
      </c>
      <c r="F53" s="7" t="n">
        <v>244.18</v>
      </c>
      <c r="G53" s="7" t="n">
        <v>269.66</v>
      </c>
      <c r="H53" s="7" t="n">
        <v>0</v>
      </c>
      <c r="I53" s="7" t="n">
        <v>0</v>
      </c>
      <c r="J53" s="7" t="n">
        <v>0</v>
      </c>
      <c r="K53" s="7" t="n">
        <v>32.69</v>
      </c>
      <c r="L53" s="7" t="n">
        <v>481.7</v>
      </c>
      <c r="M53" s="7" t="n">
        <v>79.13</v>
      </c>
      <c r="N53" s="7" t="n">
        <v>261.39</v>
      </c>
      <c r="O53" s="7">
        <f>SUM(C53:N53)</f>
        <v/>
      </c>
      <c r="P53" s="7">
        <f>SUM(L53:N53)</f>
        <v/>
      </c>
    </row>
    <row r="54">
      <c r="A54" s="5" t="inlineStr">
        <is>
          <t>TENANT REFERRAL FEES (5160)</t>
        </is>
      </c>
      <c r="B54" s="5" t="inlineStr">
        <is>
          <t>Leasing and Marketing</t>
        </is>
      </c>
      <c r="C54" s="7" t="n">
        <v>190</v>
      </c>
      <c r="D54" s="7" t="n">
        <v>0</v>
      </c>
      <c r="E54" s="7" t="n">
        <v>0</v>
      </c>
      <c r="F54" s="7" t="n">
        <v>0</v>
      </c>
      <c r="G54" s="7" t="n">
        <v>0</v>
      </c>
      <c r="H54" s="7" t="n">
        <v>0</v>
      </c>
      <c r="I54" s="7" t="n">
        <v>0</v>
      </c>
      <c r="J54" s="7" t="n">
        <v>0</v>
      </c>
      <c r="K54" s="7" t="n">
        <v>0</v>
      </c>
      <c r="L54" s="7" t="n">
        <v>0</v>
      </c>
      <c r="M54" s="7" t="n">
        <v>0</v>
      </c>
      <c r="N54" s="7" t="n">
        <v>0</v>
      </c>
      <c r="O54" s="7">
        <f>SUM(C54:N54)</f>
        <v/>
      </c>
      <c r="P54" s="7">
        <f>SUM(L54:N54)</f>
        <v/>
      </c>
    </row>
    <row r="55">
      <c r="A55" s="5" t="inlineStr">
        <is>
          <t>OFFICE SUPPLIES (5410)</t>
        </is>
      </c>
      <c r="B55" s="5" t="inlineStr">
        <is>
          <t>General and Administrative</t>
        </is>
      </c>
      <c r="C55" s="7" t="n">
        <v>229.43</v>
      </c>
      <c r="D55" s="7" t="n">
        <v>330.12</v>
      </c>
      <c r="E55" s="7" t="n">
        <v>99.52</v>
      </c>
      <c r="F55" s="7" t="n">
        <v>42.84</v>
      </c>
      <c r="G55" s="7" t="n">
        <v>118.66</v>
      </c>
      <c r="H55" s="7" t="n">
        <v>0</v>
      </c>
      <c r="I55" s="7" t="n">
        <v>0</v>
      </c>
      <c r="J55" s="7" t="n">
        <v>221.31</v>
      </c>
      <c r="K55" s="7" t="n">
        <v>48.16</v>
      </c>
      <c r="L55" s="7" t="n">
        <v>367.77</v>
      </c>
      <c r="M55" s="7" t="n">
        <v>108.98</v>
      </c>
      <c r="N55" s="7" t="n">
        <v>322.25</v>
      </c>
      <c r="O55" s="7">
        <f>SUM(C55:N55)</f>
        <v/>
      </c>
      <c r="P55" s="7">
        <f>SUM(L55:N55)</f>
        <v/>
      </c>
    </row>
    <row r="56">
      <c r="A56" s="5" t="inlineStr">
        <is>
          <t>TRAINING/SEMINARS (5430)</t>
        </is>
      </c>
      <c r="B56" s="5" t="inlineStr">
        <is>
          <t>General and Administrative</t>
        </is>
      </c>
      <c r="C56" s="7" t="n">
        <v>154.19</v>
      </c>
      <c r="D56" s="7" t="n">
        <v>154.19</v>
      </c>
      <c r="E56" s="7" t="n">
        <v>153.66</v>
      </c>
      <c r="F56" s="7" t="n">
        <v>153.66</v>
      </c>
      <c r="G56" s="7" t="n">
        <v>153.66</v>
      </c>
      <c r="H56" s="7" t="n">
        <v>153.66</v>
      </c>
      <c r="I56" s="7" t="n">
        <v>58.74</v>
      </c>
      <c r="J56" s="7" t="n">
        <v>-106.2</v>
      </c>
      <c r="K56" s="7" t="n">
        <v>113.76</v>
      </c>
      <c r="L56" s="7" t="n">
        <v>425.57</v>
      </c>
      <c r="M56" s="7" t="n">
        <v>394.03</v>
      </c>
      <c r="N56" s="7" t="n">
        <v>299.35</v>
      </c>
      <c r="O56" s="7">
        <f>SUM(C56:N56)</f>
        <v/>
      </c>
      <c r="P56" s="7">
        <f>SUM(L56:N56)</f>
        <v/>
      </c>
    </row>
    <row r="57">
      <c r="A57" s="5" t="inlineStr">
        <is>
          <t>OFFICE EQUIP/LEASE/PURCHASE (5440)</t>
        </is>
      </c>
      <c r="B57" s="5" t="inlineStr">
        <is>
          <t>General and Administrative</t>
        </is>
      </c>
      <c r="C57" s="7" t="n">
        <v>0</v>
      </c>
      <c r="D57" s="7" t="n">
        <v>0</v>
      </c>
      <c r="E57" s="7" t="n">
        <v>0</v>
      </c>
      <c r="F57" s="7" t="n">
        <v>0</v>
      </c>
      <c r="G57" s="7" t="n">
        <v>0</v>
      </c>
      <c r="H57" s="7" t="n">
        <v>0</v>
      </c>
      <c r="I57" s="7" t="n">
        <v>0</v>
      </c>
      <c r="J57" s="7" t="n">
        <v>208.4</v>
      </c>
      <c r="K57" s="7" t="n">
        <v>0</v>
      </c>
      <c r="L57" s="7" t="n">
        <v>0</v>
      </c>
      <c r="M57" s="7" t="n">
        <v>0</v>
      </c>
      <c r="N57" s="7" t="n">
        <v>0</v>
      </c>
      <c r="O57" s="7">
        <f>SUM(C57:N57)</f>
        <v/>
      </c>
      <c r="P57" s="7">
        <f>SUM(L57:N57)</f>
        <v/>
      </c>
    </row>
    <row r="58">
      <c r="A58" s="5" t="inlineStr">
        <is>
          <t>CAREER APPAREL (5455)</t>
        </is>
      </c>
      <c r="B58" s="5" t="inlineStr">
        <is>
          <t>General and Administrative</t>
        </is>
      </c>
      <c r="C58" s="7" t="n">
        <v>175.94</v>
      </c>
      <c r="D58" s="7" t="n">
        <v>0</v>
      </c>
      <c r="E58" s="7" t="n">
        <v>0</v>
      </c>
      <c r="F58" s="7" t="n">
        <v>0</v>
      </c>
      <c r="G58" s="7" t="n">
        <v>0</v>
      </c>
      <c r="H58" s="7" t="n">
        <v>420.03</v>
      </c>
      <c r="I58" s="7" t="n">
        <v>0</v>
      </c>
      <c r="J58" s="7" t="n">
        <v>0</v>
      </c>
      <c r="K58" s="7" t="n">
        <v>0</v>
      </c>
      <c r="L58" s="7" t="n">
        <v>480.97</v>
      </c>
      <c r="M58" s="7" t="n">
        <v>0</v>
      </c>
      <c r="N58" s="7" t="n">
        <v>0</v>
      </c>
      <c r="O58" s="7">
        <f>SUM(C58:N58)</f>
        <v/>
      </c>
      <c r="P58" s="7">
        <f>SUM(L58:N58)</f>
        <v/>
      </c>
    </row>
    <row r="59">
      <c r="A59" s="5" t="inlineStr">
        <is>
          <t>TRAVEL (5460)</t>
        </is>
      </c>
      <c r="B59" s="5" t="inlineStr">
        <is>
          <t>General and Administrative</t>
        </is>
      </c>
      <c r="C59" s="7" t="n">
        <v>41.72</v>
      </c>
      <c r="D59" s="7" t="n">
        <v>467.68</v>
      </c>
      <c r="E59" s="7" t="n">
        <v>280.07</v>
      </c>
      <c r="F59" s="7" t="n">
        <v>61.84</v>
      </c>
      <c r="G59" s="7" t="n">
        <v>0</v>
      </c>
      <c r="H59" s="7" t="n">
        <v>101.46</v>
      </c>
      <c r="I59" s="7" t="n">
        <v>242.03</v>
      </c>
      <c r="J59" s="7" t="n">
        <v>2306.05</v>
      </c>
      <c r="K59" s="7" t="n">
        <v>0</v>
      </c>
      <c r="L59" s="7" t="n">
        <v>95.54000000000001</v>
      </c>
      <c r="M59" s="7" t="n">
        <v>273.93</v>
      </c>
      <c r="N59" s="7" t="n">
        <v>24.63</v>
      </c>
      <c r="O59" s="7">
        <f>SUM(C59:N59)</f>
        <v/>
      </c>
      <c r="P59" s="7">
        <f>SUM(L59:N59)</f>
        <v/>
      </c>
    </row>
    <row r="60">
      <c r="A60" s="5" t="inlineStr">
        <is>
          <t>DUES/SUBSCRIPTIONS (5470)</t>
        </is>
      </c>
      <c r="B60" s="5" t="inlineStr">
        <is>
          <t>General and Administrative</t>
        </is>
      </c>
      <c r="C60" s="7" t="n">
        <v>1617.85</v>
      </c>
      <c r="D60" s="7" t="n">
        <v>256.5</v>
      </c>
      <c r="E60" s="7" t="n">
        <v>0</v>
      </c>
      <c r="F60" s="7" t="n">
        <v>0</v>
      </c>
      <c r="G60" s="7" t="n">
        <v>0</v>
      </c>
      <c r="H60" s="7" t="n">
        <v>0</v>
      </c>
      <c r="I60" s="7" t="n">
        <v>492.48</v>
      </c>
      <c r="J60" s="7" t="n">
        <v>523.6900000000001</v>
      </c>
      <c r="K60" s="7" t="n">
        <v>0</v>
      </c>
      <c r="L60" s="7" t="n">
        <v>0</v>
      </c>
      <c r="M60" s="7" t="n">
        <v>3248.48</v>
      </c>
      <c r="N60" s="7" t="n">
        <v>-2.44</v>
      </c>
      <c r="O60" s="7">
        <f>SUM(C60:N60)</f>
        <v/>
      </c>
      <c r="P60" s="7">
        <f>SUM(L60:N60)</f>
        <v/>
      </c>
    </row>
    <row r="61">
      <c r="A61" s="5" t="inlineStr">
        <is>
          <t>BLUE MOON LICENSE (5475)</t>
        </is>
      </c>
      <c r="B61" s="5" t="inlineStr">
        <is>
          <t>General and Administrative</t>
        </is>
      </c>
      <c r="C61" s="7" t="n">
        <v>0</v>
      </c>
      <c r="D61" s="7" t="n">
        <v>0</v>
      </c>
      <c r="E61" s="7" t="n">
        <v>-1522.85</v>
      </c>
      <c r="F61" s="7" t="n">
        <v>0</v>
      </c>
      <c r="G61" s="7" t="n">
        <v>0</v>
      </c>
      <c r="H61" s="7" t="n">
        <v>0</v>
      </c>
      <c r="I61" s="7" t="n">
        <v>0</v>
      </c>
      <c r="J61" s="7" t="n">
        <v>0</v>
      </c>
      <c r="K61" s="7" t="n">
        <v>0</v>
      </c>
      <c r="L61" s="7" t="n">
        <v>0</v>
      </c>
      <c r="M61" s="7" t="n">
        <v>0</v>
      </c>
      <c r="N61" s="7" t="n">
        <v>0</v>
      </c>
      <c r="O61" s="7">
        <f>SUM(C61:N61)</f>
        <v/>
      </c>
      <c r="P61" s="7">
        <f>SUM(L61:N61)</f>
        <v/>
      </c>
    </row>
    <row r="62">
      <c r="A62" s="5" t="inlineStr">
        <is>
          <t>CREDIT REPORTS (5480)</t>
        </is>
      </c>
      <c r="B62" s="5" t="inlineStr">
        <is>
          <t>General and Administrative</t>
        </is>
      </c>
      <c r="C62" s="7" t="n">
        <v>1889.55</v>
      </c>
      <c r="D62" s="7" t="n">
        <v>0</v>
      </c>
      <c r="E62" s="7" t="n">
        <v>3294.6</v>
      </c>
      <c r="F62" s="7" t="n">
        <v>1841.1</v>
      </c>
      <c r="G62" s="7" t="n">
        <v>823.65</v>
      </c>
      <c r="H62" s="7" t="n">
        <v>872.1</v>
      </c>
      <c r="I62" s="7" t="n">
        <v>1140</v>
      </c>
      <c r="J62" s="7" t="n">
        <v>119.7</v>
      </c>
      <c r="K62" s="7" t="n">
        <v>1259.7</v>
      </c>
      <c r="L62" s="7" t="n">
        <v>872.1</v>
      </c>
      <c r="M62" s="7" t="n">
        <v>2277.15</v>
      </c>
      <c r="N62" s="7" t="n">
        <v>920.55</v>
      </c>
      <c r="O62" s="7">
        <f>SUM(C62:N62)</f>
        <v/>
      </c>
      <c r="P62" s="7">
        <f>SUM(L62:N62)</f>
        <v/>
      </c>
    </row>
    <row r="63">
      <c r="A63" s="5" t="inlineStr">
        <is>
          <t>LEGAL EXPENSE (5510)</t>
        </is>
      </c>
      <c r="B63" s="5" t="inlineStr">
        <is>
          <t>Legal and Professional</t>
        </is>
      </c>
      <c r="C63" s="7" t="n">
        <v>5323.34</v>
      </c>
      <c r="D63" s="7" t="n">
        <v>1680.55</v>
      </c>
      <c r="E63" s="7" t="n">
        <v>2177.4</v>
      </c>
      <c r="F63" s="7" t="n">
        <v>3133.1</v>
      </c>
      <c r="G63" s="7" t="n">
        <v>4992.72</v>
      </c>
      <c r="H63" s="7" t="n">
        <v>1805</v>
      </c>
      <c r="I63" s="7" t="n">
        <v>1686.25</v>
      </c>
      <c r="J63" s="7" t="n">
        <v>4925.27</v>
      </c>
      <c r="K63" s="7" t="n">
        <v>3622.35</v>
      </c>
      <c r="L63" s="7" t="n">
        <v>861.65</v>
      </c>
      <c r="M63" s="7" t="n">
        <v>1254.95</v>
      </c>
      <c r="N63" s="7" t="n">
        <v>1322.64</v>
      </c>
      <c r="O63" s="7">
        <f>SUM(C63:N63)</f>
        <v/>
      </c>
      <c r="P63" s="7">
        <f>SUM(L63:N63)</f>
        <v/>
      </c>
    </row>
    <row r="64">
      <c r="A64" s="5" t="inlineStr">
        <is>
          <t>MRI FEES (5515)</t>
        </is>
      </c>
      <c r="B64" s="5" t="inlineStr">
        <is>
          <t>General and Administrative</t>
        </is>
      </c>
      <c r="C64" s="7" t="n">
        <v>667.29</v>
      </c>
      <c r="D64" s="7" t="n">
        <v>667.28</v>
      </c>
      <c r="E64" s="7" t="n">
        <v>667.28</v>
      </c>
      <c r="F64" s="7" t="n">
        <v>667.28</v>
      </c>
      <c r="G64" s="7" t="n">
        <v>667.17</v>
      </c>
      <c r="H64" s="7" t="n">
        <v>670.08</v>
      </c>
      <c r="I64" s="7" t="n">
        <v>670.08</v>
      </c>
      <c r="J64" s="7" t="n">
        <v>670.08</v>
      </c>
      <c r="K64" s="7" t="n">
        <v>1912.51</v>
      </c>
      <c r="L64" s="7" t="n">
        <v>1290.31</v>
      </c>
      <c r="M64" s="7" t="n">
        <v>1286.05</v>
      </c>
      <c r="N64" s="7" t="n">
        <v>1288.85</v>
      </c>
      <c r="O64" s="7">
        <f>SUM(C64:N64)</f>
        <v/>
      </c>
      <c r="P64" s="7">
        <f>SUM(L64:N64)</f>
        <v/>
      </c>
    </row>
    <row r="65">
      <c r="A65" s="5" t="inlineStr">
        <is>
          <t>LRO FEES (5525)</t>
        </is>
      </c>
      <c r="B65" s="5" t="inlineStr">
        <is>
          <t>General and Administrative</t>
        </is>
      </c>
      <c r="C65" s="7" t="n">
        <v>541.95</v>
      </c>
      <c r="D65" s="7" t="n">
        <v>541.95</v>
      </c>
      <c r="E65" s="7" t="n">
        <v>541.95</v>
      </c>
      <c r="F65" s="7" t="n">
        <v>541.95</v>
      </c>
      <c r="G65" s="7" t="n">
        <v>541.95</v>
      </c>
      <c r="H65" s="7" t="n">
        <v>541.95</v>
      </c>
      <c r="I65" s="7" t="n">
        <v>541.9400000000001</v>
      </c>
      <c r="J65" s="7" t="n">
        <v>541.9400000000001</v>
      </c>
      <c r="K65" s="7" t="n">
        <v>541.9400000000001</v>
      </c>
      <c r="L65" s="7" t="n">
        <v>541.9400000000001</v>
      </c>
      <c r="M65" s="7" t="n">
        <v>541.9400000000001</v>
      </c>
      <c r="N65" s="7" t="n">
        <v>541.9400000000001</v>
      </c>
      <c r="O65" s="7">
        <f>SUM(C65:N65)</f>
        <v/>
      </c>
      <c r="P65" s="7">
        <f>SUM(L65:N65)</f>
        <v/>
      </c>
    </row>
    <row r="66">
      <c r="A66" s="5" t="inlineStr">
        <is>
          <t>TELEPHONE - LOCAL LINES (5530)</t>
        </is>
      </c>
      <c r="B66" s="5" t="inlineStr">
        <is>
          <t>General and Administrative</t>
        </is>
      </c>
      <c r="C66" s="7" t="n">
        <v>1174.85</v>
      </c>
      <c r="D66" s="7" t="n">
        <v>468.85</v>
      </c>
      <c r="E66" s="7" t="n">
        <v>525.0599999999999</v>
      </c>
      <c r="F66" s="7" t="n">
        <v>487.22</v>
      </c>
      <c r="G66" s="7" t="n">
        <v>412.31</v>
      </c>
      <c r="H66" s="7" t="n">
        <v>430.94</v>
      </c>
      <c r="I66" s="7" t="n">
        <v>451.86</v>
      </c>
      <c r="J66" s="7" t="n">
        <v>1290.4</v>
      </c>
      <c r="K66" s="7" t="n">
        <v>-323.58</v>
      </c>
      <c r="L66" s="7" t="n">
        <v>1174.06</v>
      </c>
      <c r="M66" s="7" t="n">
        <v>400.17</v>
      </c>
      <c r="N66" s="7" t="n">
        <v>456.47</v>
      </c>
      <c r="O66" s="7">
        <f>SUM(C66:N66)</f>
        <v/>
      </c>
      <c r="P66" s="7">
        <f>SUM(L66:N66)</f>
        <v/>
      </c>
    </row>
    <row r="67">
      <c r="A67" s="5" t="inlineStr">
        <is>
          <t>HIGH SPEED INTERNET (5531)</t>
        </is>
      </c>
      <c r="B67" s="5" t="inlineStr">
        <is>
          <t>General and Administrative</t>
        </is>
      </c>
      <c r="C67" s="7" t="n">
        <v>0</v>
      </c>
      <c r="D67" s="7" t="n">
        <v>0</v>
      </c>
      <c r="E67" s="7" t="n">
        <v>0</v>
      </c>
      <c r="F67" s="7" t="n">
        <v>0</v>
      </c>
      <c r="G67" s="7" t="n">
        <v>1561.72</v>
      </c>
      <c r="H67" s="7" t="n">
        <v>0</v>
      </c>
      <c r="I67" s="7" t="n">
        <v>1408.94</v>
      </c>
      <c r="J67" s="7" t="n">
        <v>0</v>
      </c>
      <c r="K67" s="7" t="n">
        <v>1472.72</v>
      </c>
      <c r="L67" s="7" t="n">
        <v>701.04</v>
      </c>
      <c r="M67" s="7" t="n">
        <v>755.73</v>
      </c>
      <c r="N67" s="7" t="n">
        <v>719.8099999999999</v>
      </c>
      <c r="O67" s="7">
        <f>SUM(C67:N67)</f>
        <v/>
      </c>
      <c r="P67" s="7">
        <f>SUM(L67:N67)</f>
        <v/>
      </c>
    </row>
    <row r="68">
      <c r="A68" s="5" t="inlineStr">
        <is>
          <t>ANSWERING SERVICE (5535)</t>
        </is>
      </c>
      <c r="B68" s="5" t="inlineStr">
        <is>
          <t>General and Administrative</t>
        </is>
      </c>
      <c r="C68" s="7" t="n">
        <v>154.76</v>
      </c>
      <c r="D68" s="7" t="n">
        <v>154.77</v>
      </c>
      <c r="E68" s="7" t="n">
        <v>154.77</v>
      </c>
      <c r="F68" s="7" t="n">
        <v>154.77</v>
      </c>
      <c r="G68" s="7" t="n">
        <v>154.77</v>
      </c>
      <c r="H68" s="7" t="n">
        <v>154.77</v>
      </c>
      <c r="I68" s="7" t="n">
        <v>154.77</v>
      </c>
      <c r="J68" s="7" t="n">
        <v>154.77</v>
      </c>
      <c r="K68" s="7" t="n">
        <v>-154.77</v>
      </c>
      <c r="L68" s="7" t="n">
        <v>0</v>
      </c>
      <c r="M68" s="7" t="n">
        <v>0</v>
      </c>
      <c r="N68" s="7" t="n">
        <v>0</v>
      </c>
      <c r="O68" s="7">
        <f>SUM(C68:N68)</f>
        <v/>
      </c>
      <c r="P68" s="7">
        <f>SUM(L68:N68)</f>
        <v/>
      </c>
    </row>
    <row r="69">
      <c r="A69" s="5" t="inlineStr">
        <is>
          <t>MISCELLANEOUS (5550)</t>
        </is>
      </c>
      <c r="B69" s="5" t="inlineStr">
        <is>
          <t>General and Administrative</t>
        </is>
      </c>
      <c r="C69" s="7" t="n">
        <v>0</v>
      </c>
      <c r="D69" s="7" t="n">
        <v>0</v>
      </c>
      <c r="E69" s="7" t="n">
        <v>0</v>
      </c>
      <c r="F69" s="7" t="n">
        <v>0</v>
      </c>
      <c r="G69" s="7" t="n">
        <v>41.96</v>
      </c>
      <c r="H69" s="7" t="n">
        <v>0</v>
      </c>
      <c r="I69" s="7" t="n">
        <v>0</v>
      </c>
      <c r="J69" s="7" t="n">
        <v>0</v>
      </c>
      <c r="K69" s="7" t="n">
        <v>0</v>
      </c>
      <c r="L69" s="7" t="n">
        <v>0</v>
      </c>
      <c r="M69" s="7" t="n">
        <v>0</v>
      </c>
      <c r="N69" s="7" t="n">
        <v>0</v>
      </c>
      <c r="O69" s="7">
        <f>SUM(C69:N69)</f>
        <v/>
      </c>
      <c r="P69" s="7">
        <f>SUM(L69:N69)</f>
        <v/>
      </c>
    </row>
    <row r="70">
      <c r="A70" s="5" t="inlineStr">
        <is>
          <t>TECHNOLOGY COSTS (5590)</t>
        </is>
      </c>
      <c r="B70" s="5" t="inlineStr">
        <is>
          <t>General and Administrative</t>
        </is>
      </c>
      <c r="C70" s="7" t="n">
        <v>2729.16</v>
      </c>
      <c r="D70" s="7" t="n">
        <v>2358.78</v>
      </c>
      <c r="E70" s="7" t="n">
        <v>2014.87</v>
      </c>
      <c r="F70" s="7" t="n">
        <v>2781.55</v>
      </c>
      <c r="G70" s="7" t="n">
        <v>2966.84</v>
      </c>
      <c r="H70" s="7" t="n">
        <v>3034.22</v>
      </c>
      <c r="I70" s="7" t="n">
        <v>3383.76</v>
      </c>
      <c r="J70" s="7" t="n">
        <v>3082.4</v>
      </c>
      <c r="K70" s="7" t="n">
        <v>1975.45</v>
      </c>
      <c r="L70" s="7" t="n">
        <v>2945.94</v>
      </c>
      <c r="M70" s="7" t="n">
        <v>2596.1</v>
      </c>
      <c r="N70" s="7" t="n">
        <v>2321.17</v>
      </c>
      <c r="O70" s="7">
        <f>SUM(C70:N70)</f>
        <v/>
      </c>
      <c r="P70" s="7">
        <f>SUM(L70:N70)</f>
        <v/>
      </c>
    </row>
    <row r="71">
      <c r="A71" s="5" t="inlineStr">
        <is>
          <t>MANAGEMENT FEES (5700)</t>
        </is>
      </c>
      <c r="B71" s="5" t="inlineStr">
        <is>
          <t>Management Fee</t>
        </is>
      </c>
      <c r="C71" s="7" t="n">
        <v>12703.26</v>
      </c>
      <c r="D71" s="7" t="n">
        <v>12438.37</v>
      </c>
      <c r="E71" s="7" t="n">
        <v>12340.47</v>
      </c>
      <c r="F71" s="7" t="n">
        <v>11833.4</v>
      </c>
      <c r="G71" s="7" t="n">
        <v>12383.83</v>
      </c>
      <c r="H71" s="7" t="n">
        <v>11763.54</v>
      </c>
      <c r="I71" s="7" t="n">
        <v>12154.99</v>
      </c>
      <c r="J71" s="7" t="n">
        <v>12616.31</v>
      </c>
      <c r="K71" s="7" t="n">
        <v>12539.11</v>
      </c>
      <c r="L71" s="7" t="n">
        <v>11957.82</v>
      </c>
      <c r="M71" s="7" t="n">
        <v>12442.7</v>
      </c>
      <c r="N71" s="7" t="n">
        <v>12516.58</v>
      </c>
      <c r="O71" s="7">
        <f>SUM(C71:N71)</f>
        <v/>
      </c>
      <c r="P71" s="7">
        <f>SUM(L71:N71)</f>
        <v/>
      </c>
    </row>
    <row r="72">
      <c r="A72" s="5" t="inlineStr">
        <is>
          <t>MANAGEMENT FEE - OTHER (5740)</t>
        </is>
      </c>
      <c r="B72" s="5" t="inlineStr">
        <is>
          <t>Management Fee</t>
        </is>
      </c>
      <c r="C72" s="7" t="n">
        <v>598.5</v>
      </c>
      <c r="D72" s="7" t="n">
        <v>598.5</v>
      </c>
      <c r="E72" s="7" t="n">
        <v>598.5</v>
      </c>
      <c r="F72" s="7" t="n">
        <v>598.5</v>
      </c>
      <c r="G72" s="7" t="n">
        <v>598.5</v>
      </c>
      <c r="H72" s="7" t="n">
        <v>598.5</v>
      </c>
      <c r="I72" s="7" t="n">
        <v>598.5</v>
      </c>
      <c r="J72" s="7" t="n">
        <v>598.5</v>
      </c>
      <c r="K72" s="7" t="n">
        <v>598.5</v>
      </c>
      <c r="L72" s="7" t="n">
        <v>598.5</v>
      </c>
      <c r="M72" s="7" t="n">
        <v>598.5</v>
      </c>
      <c r="N72" s="7" t="n">
        <v>598.5</v>
      </c>
      <c r="O72" s="7">
        <f>SUM(C72:N72)</f>
        <v/>
      </c>
      <c r="P72" s="7">
        <f>SUM(L72:N72)</f>
        <v/>
      </c>
    </row>
    <row r="73">
      <c r="A73" s="5" t="inlineStr">
        <is>
          <t>PROPERTY MANAGER/ADMINISTRATOR (5810)</t>
        </is>
      </c>
      <c r="B73" s="5" t="inlineStr">
        <is>
          <t>Payroll</t>
        </is>
      </c>
      <c r="C73" s="7" t="n">
        <v>8582.690000000001</v>
      </c>
      <c r="D73" s="7" t="n">
        <v>4998.15</v>
      </c>
      <c r="E73" s="7" t="n">
        <v>706.5</v>
      </c>
      <c r="F73" s="7" t="n">
        <v>706.5</v>
      </c>
      <c r="G73" s="7" t="n">
        <v>956.77</v>
      </c>
      <c r="H73" s="7" t="n">
        <v>16020.22</v>
      </c>
      <c r="I73" s="7" t="n">
        <v>7197.74</v>
      </c>
      <c r="J73" s="7" t="n">
        <v>7585.9</v>
      </c>
      <c r="K73" s="7" t="n">
        <v>8127.11</v>
      </c>
      <c r="L73" s="7" t="n">
        <v>7746.82</v>
      </c>
      <c r="M73" s="7" t="n">
        <v>13339.12</v>
      </c>
      <c r="N73" s="7" t="n">
        <v>7828.79</v>
      </c>
      <c r="O73" s="7">
        <f>SUM(C73:N73)</f>
        <v/>
      </c>
      <c r="P73" s="7">
        <f>SUM(L73:N73)</f>
        <v/>
      </c>
    </row>
    <row r="74">
      <c r="A74" s="5" t="inlineStr">
        <is>
          <t>OFFICE OVERTIME (5815)</t>
        </is>
      </c>
      <c r="B74" s="5" t="inlineStr">
        <is>
          <t>Payroll</t>
        </is>
      </c>
      <c r="C74" s="7" t="n">
        <v>65.41</v>
      </c>
      <c r="D74" s="7" t="n">
        <v>117.1</v>
      </c>
      <c r="E74" s="7" t="n">
        <v>279.83</v>
      </c>
      <c r="F74" s="7" t="n">
        <v>222.52</v>
      </c>
      <c r="G74" s="7" t="n">
        <v>747.45</v>
      </c>
      <c r="H74" s="7" t="n">
        <v>648.37</v>
      </c>
      <c r="I74" s="7" t="n">
        <v>109.11</v>
      </c>
      <c r="J74" s="7" t="n">
        <v>246.01</v>
      </c>
      <c r="K74" s="7" t="n">
        <v>298.43</v>
      </c>
      <c r="L74" s="7" t="n">
        <v>562.64</v>
      </c>
      <c r="M74" s="7" t="n">
        <v>435</v>
      </c>
      <c r="N74" s="7" t="n">
        <v>146.51</v>
      </c>
      <c r="O74" s="7">
        <f>SUM(C74:N74)</f>
        <v/>
      </c>
      <c r="P74" s="7">
        <f>SUM(L74:N74)</f>
        <v/>
      </c>
    </row>
    <row r="75">
      <c r="A75" s="5" t="inlineStr">
        <is>
          <t>ASSISTANT MGR/LEASING AGENT (5820)</t>
        </is>
      </c>
      <c r="B75" s="5" t="inlineStr">
        <is>
          <t>Payroll</t>
        </is>
      </c>
      <c r="C75" s="7" t="n">
        <v>10492.39</v>
      </c>
      <c r="D75" s="7" t="n">
        <v>10582.85</v>
      </c>
      <c r="E75" s="7" t="n">
        <v>10619.99</v>
      </c>
      <c r="F75" s="7" t="n">
        <v>10727.53</v>
      </c>
      <c r="G75" s="7" t="n">
        <v>10195.69</v>
      </c>
      <c r="H75" s="7" t="n">
        <v>16156.09</v>
      </c>
      <c r="I75" s="7" t="n">
        <v>10740.19</v>
      </c>
      <c r="J75" s="7" t="n">
        <v>10027.37</v>
      </c>
      <c r="K75" s="7" t="n">
        <v>10454.68</v>
      </c>
      <c r="L75" s="7" t="n">
        <v>10665.33</v>
      </c>
      <c r="M75" s="7" t="n">
        <v>13505.48</v>
      </c>
      <c r="N75" s="7" t="n">
        <v>8279.959999999999</v>
      </c>
      <c r="O75" s="7">
        <f>SUM(C75:N75)</f>
        <v/>
      </c>
      <c r="P75" s="7">
        <f>SUM(L75:N75)</f>
        <v/>
      </c>
    </row>
    <row r="76">
      <c r="A76" s="5" t="inlineStr">
        <is>
          <t>MAINTENANCE/ENGINEER/SUPERVISOR (5830)</t>
        </is>
      </c>
      <c r="B76" s="5" t="inlineStr">
        <is>
          <t>Payroll</t>
        </is>
      </c>
      <c r="C76" s="7" t="n">
        <v>6493.44</v>
      </c>
      <c r="D76" s="7" t="n">
        <v>6470.67</v>
      </c>
      <c r="E76" s="7" t="n">
        <v>6013.6</v>
      </c>
      <c r="F76" s="7" t="n">
        <v>6648.07</v>
      </c>
      <c r="G76" s="7" t="n">
        <v>5984.62</v>
      </c>
      <c r="H76" s="7" t="n">
        <v>6173.76</v>
      </c>
      <c r="I76" s="7" t="n">
        <v>317.26</v>
      </c>
      <c r="J76" s="7" t="n">
        <v>158.62</v>
      </c>
      <c r="K76" s="7" t="n">
        <v>2506.54</v>
      </c>
      <c r="L76" s="7" t="n">
        <v>6049.66</v>
      </c>
      <c r="M76" s="7" t="n">
        <v>9091.35</v>
      </c>
      <c r="N76" s="7" t="n">
        <v>5738.78</v>
      </c>
      <c r="O76" s="7">
        <f>SUM(C76:N76)</f>
        <v/>
      </c>
      <c r="P76" s="7">
        <f>SUM(L76:N76)</f>
        <v/>
      </c>
    </row>
    <row r="77">
      <c r="A77" s="5" t="inlineStr">
        <is>
          <t>MAINTENANCE OVERTIME (5835)</t>
        </is>
      </c>
      <c r="B77" s="5" t="inlineStr">
        <is>
          <t>Payroll</t>
        </is>
      </c>
      <c r="C77" s="7" t="n">
        <v>4064.1</v>
      </c>
      <c r="D77" s="7" t="n">
        <v>3540.93</v>
      </c>
      <c r="E77" s="7" t="n">
        <v>2564.98</v>
      </c>
      <c r="F77" s="7" t="n">
        <v>2965.42</v>
      </c>
      <c r="G77" s="7" t="n">
        <v>5199.64</v>
      </c>
      <c r="H77" s="7" t="n">
        <v>1332.71</v>
      </c>
      <c r="I77" s="7" t="n">
        <v>759.46</v>
      </c>
      <c r="J77" s="7" t="n">
        <v>602.96</v>
      </c>
      <c r="K77" s="7" t="n">
        <v>1555.7</v>
      </c>
      <c r="L77" s="7" t="n">
        <v>848.49</v>
      </c>
      <c r="M77" s="7" t="n">
        <v>3779.26</v>
      </c>
      <c r="N77" s="7" t="n">
        <v>2633.49</v>
      </c>
      <c r="O77" s="7">
        <f>SUM(C77:N77)</f>
        <v/>
      </c>
      <c r="P77" s="7">
        <f>SUM(L77:N77)</f>
        <v/>
      </c>
    </row>
    <row r="78">
      <c r="A78" s="5" t="inlineStr">
        <is>
          <t>MAINTENANCE PAYROLL (5840)</t>
        </is>
      </c>
      <c r="B78" s="5" t="inlineStr">
        <is>
          <t>Payroll</t>
        </is>
      </c>
      <c r="C78" s="7" t="n">
        <v>8753.92</v>
      </c>
      <c r="D78" s="7" t="n">
        <v>8231.719999999999</v>
      </c>
      <c r="E78" s="7" t="n">
        <v>7420.27</v>
      </c>
      <c r="F78" s="7" t="n">
        <v>6626.55</v>
      </c>
      <c r="G78" s="7" t="n">
        <v>4308.8</v>
      </c>
      <c r="H78" s="7" t="n">
        <v>13121.98</v>
      </c>
      <c r="I78" s="7" t="n">
        <v>8094.85</v>
      </c>
      <c r="J78" s="7" t="n">
        <v>8318.42</v>
      </c>
      <c r="K78" s="7" t="n">
        <v>8282.559999999999</v>
      </c>
      <c r="L78" s="7" t="n">
        <v>8432.18</v>
      </c>
      <c r="M78" s="7" t="n">
        <v>12228.84</v>
      </c>
      <c r="N78" s="7" t="n">
        <v>8359.85</v>
      </c>
      <c r="O78" s="7">
        <f>SUM(C78:N78)</f>
        <v/>
      </c>
      <c r="P78" s="7">
        <f>SUM(L78:N78)</f>
        <v/>
      </c>
    </row>
    <row r="79">
      <c r="A79" s="5" t="inlineStr">
        <is>
          <t>TEMPORARY EMPLOYMENT (5855)</t>
        </is>
      </c>
      <c r="B79" s="5" t="inlineStr">
        <is>
          <t>Payroll</t>
        </is>
      </c>
      <c r="C79" s="7" t="n">
        <v>0</v>
      </c>
      <c r="D79" s="7" t="n">
        <v>665</v>
      </c>
      <c r="E79" s="7" t="n">
        <v>665</v>
      </c>
      <c r="F79" s="7" t="n">
        <v>997.5</v>
      </c>
      <c r="G79" s="7" t="n">
        <v>0</v>
      </c>
      <c r="H79" s="7" t="n">
        <v>0</v>
      </c>
      <c r="I79" s="7" t="n">
        <v>0</v>
      </c>
      <c r="J79" s="7" t="n">
        <v>2167.22</v>
      </c>
      <c r="K79" s="7" t="n">
        <v>251.33</v>
      </c>
      <c r="L79" s="7" t="n">
        <v>0</v>
      </c>
      <c r="M79" s="7" t="n">
        <v>0</v>
      </c>
      <c r="N79" s="7" t="n">
        <v>408.5</v>
      </c>
      <c r="O79" s="7">
        <f>SUM(C79:N79)</f>
        <v/>
      </c>
      <c r="P79" s="7">
        <f>SUM(L79:N79)</f>
        <v/>
      </c>
    </row>
    <row r="80">
      <c r="A80" s="5" t="inlineStr">
        <is>
          <t>LEASING BONUSES (5860)</t>
        </is>
      </c>
      <c r="B80" s="5" t="inlineStr">
        <is>
          <t>Payroll</t>
        </is>
      </c>
      <c r="C80" s="7" t="n">
        <v>5982.47</v>
      </c>
      <c r="D80" s="7" t="n">
        <v>6786.17</v>
      </c>
      <c r="E80" s="7" t="n">
        <v>5616.37</v>
      </c>
      <c r="F80" s="7" t="n">
        <v>4258.6</v>
      </c>
      <c r="G80" s="7" t="n">
        <v>5821.88</v>
      </c>
      <c r="H80" s="7" t="n">
        <v>2983.7</v>
      </c>
      <c r="I80" s="7" t="n">
        <v>3134.07</v>
      </c>
      <c r="J80" s="7" t="n">
        <v>3786.59</v>
      </c>
      <c r="K80" s="7" t="n">
        <v>5450.57</v>
      </c>
      <c r="L80" s="7" t="n">
        <v>4798.75</v>
      </c>
      <c r="M80" s="7" t="n">
        <v>4524.36</v>
      </c>
      <c r="N80" s="7" t="n">
        <v>6389.89</v>
      </c>
      <c r="O80" s="7">
        <f>SUM(C80:N80)</f>
        <v/>
      </c>
      <c r="P80" s="7">
        <f>SUM(L80:N80)</f>
        <v/>
      </c>
    </row>
    <row r="81">
      <c r="A81" s="5" t="inlineStr">
        <is>
          <t>FRINGE BENEFITS (5870)</t>
        </is>
      </c>
      <c r="B81" s="5" t="inlineStr">
        <is>
          <t>Payroll</t>
        </is>
      </c>
      <c r="C81" s="7" t="n">
        <v>4260.6</v>
      </c>
      <c r="D81" s="7" t="n">
        <v>4449.84</v>
      </c>
      <c r="E81" s="7" t="n">
        <v>3115.42</v>
      </c>
      <c r="F81" s="7" t="n">
        <v>3363.6</v>
      </c>
      <c r="G81" s="7" t="n">
        <v>3395.87</v>
      </c>
      <c r="H81" s="7" t="n">
        <v>4470.4</v>
      </c>
      <c r="I81" s="7" t="n">
        <v>2693.1</v>
      </c>
      <c r="J81" s="7" t="n">
        <v>4014.32</v>
      </c>
      <c r="K81" s="7" t="n">
        <v>3956.26</v>
      </c>
      <c r="L81" s="7" t="n">
        <v>4159.03</v>
      </c>
      <c r="M81" s="7" t="n">
        <v>6204.74</v>
      </c>
      <c r="N81" s="7" t="n">
        <v>4146.84</v>
      </c>
      <c r="O81" s="7">
        <f>SUM(C81:N81)</f>
        <v/>
      </c>
      <c r="P81" s="7">
        <f>SUM(L81:N81)</f>
        <v/>
      </c>
    </row>
    <row r="82">
      <c r="A82" s="5" t="inlineStr">
        <is>
          <t>WORKERS COMP INSURANCE (5875)</t>
        </is>
      </c>
      <c r="B82" s="5" t="inlineStr">
        <is>
          <t>Payroll</t>
        </is>
      </c>
      <c r="C82" s="7" t="n">
        <v>1077.27</v>
      </c>
      <c r="D82" s="7" t="n">
        <v>1037.05</v>
      </c>
      <c r="E82" s="7" t="n">
        <v>893.3200000000001</v>
      </c>
      <c r="F82" s="7" t="n">
        <v>792.5700000000001</v>
      </c>
      <c r="G82" s="7" t="n">
        <v>825.5599999999999</v>
      </c>
      <c r="H82" s="7" t="n">
        <v>883.24</v>
      </c>
      <c r="I82" s="7" t="n">
        <v>454</v>
      </c>
      <c r="J82" s="7" t="n">
        <v>457.07</v>
      </c>
      <c r="K82" s="7" t="n">
        <v>592.9</v>
      </c>
      <c r="L82" s="7" t="n">
        <v>684.12</v>
      </c>
      <c r="M82" s="7" t="n">
        <v>1050.77</v>
      </c>
      <c r="N82" s="7" t="n">
        <v>731.45</v>
      </c>
      <c r="O82" s="7">
        <f>SUM(C82:N82)</f>
        <v/>
      </c>
      <c r="P82" s="7">
        <f>SUM(L82:N82)</f>
        <v/>
      </c>
    </row>
    <row r="83">
      <c r="A83" s="5" t="inlineStr">
        <is>
          <t>PAYROLL TAXES (5880)</t>
        </is>
      </c>
      <c r="B83" s="5" t="inlineStr">
        <is>
          <t>Payroll</t>
        </is>
      </c>
      <c r="C83" s="7" t="n">
        <v>3330.72</v>
      </c>
      <c r="D83" s="7" t="n">
        <v>3048.38</v>
      </c>
      <c r="E83" s="7" t="n">
        <v>2468.61</v>
      </c>
      <c r="F83" s="7" t="n">
        <v>2100.52</v>
      </c>
      <c r="G83" s="7" t="n">
        <v>2358.24</v>
      </c>
      <c r="H83" s="7" t="n">
        <v>4206.15</v>
      </c>
      <c r="I83" s="7" t="n">
        <v>2462.96</v>
      </c>
      <c r="J83" s="7" t="n">
        <v>2802.09</v>
      </c>
      <c r="K83" s="7" t="n">
        <v>2773.32</v>
      </c>
      <c r="L83" s="7" t="n">
        <v>2953.4</v>
      </c>
      <c r="M83" s="7" t="n">
        <v>4215.8</v>
      </c>
      <c r="N83" s="7" t="n">
        <v>2924.38</v>
      </c>
      <c r="O83" s="7">
        <f>SUM(C83:N83)</f>
        <v/>
      </c>
      <c r="P83" s="7">
        <f>SUM(L83:N83)</f>
        <v/>
      </c>
    </row>
    <row r="84">
      <c r="A84" s="5" t="inlineStr">
        <is>
          <t>RECRUITING EXPENSE (5882)</t>
        </is>
      </c>
      <c r="B84" s="5" t="inlineStr">
        <is>
          <t>Payroll</t>
        </is>
      </c>
      <c r="C84" s="7" t="n">
        <v>0</v>
      </c>
      <c r="D84" s="7" t="n">
        <v>218.7</v>
      </c>
      <c r="E84" s="7" t="n">
        <v>0</v>
      </c>
      <c r="F84" s="7" t="n">
        <v>0</v>
      </c>
      <c r="G84" s="7" t="n">
        <v>0</v>
      </c>
      <c r="H84" s="7" t="n">
        <v>133.49</v>
      </c>
      <c r="I84" s="7" t="n">
        <v>96.95999999999999</v>
      </c>
      <c r="J84" s="7" t="n">
        <v>0</v>
      </c>
      <c r="K84" s="7" t="n">
        <v>0</v>
      </c>
      <c r="L84" s="7" t="n">
        <v>0</v>
      </c>
      <c r="M84" s="7" t="n">
        <v>0</v>
      </c>
      <c r="N84" s="7" t="n">
        <v>0</v>
      </c>
      <c r="O84" s="7">
        <f>SUM(C84:N84)</f>
        <v/>
      </c>
      <c r="P84" s="7">
        <f>SUM(L84:N84)</f>
        <v/>
      </c>
    </row>
    <row r="85">
      <c r="A85" s="5" t="inlineStr">
        <is>
          <t>PAYROLL PROCESSING (5885)</t>
        </is>
      </c>
      <c r="B85" s="5" t="inlineStr">
        <is>
          <t>Payroll</t>
        </is>
      </c>
      <c r="C85" s="7" t="n">
        <v>332.19</v>
      </c>
      <c r="D85" s="7" t="n">
        <v>239.18</v>
      </c>
      <c r="E85" s="7" t="n">
        <v>-39.83</v>
      </c>
      <c r="F85" s="7" t="n">
        <v>222.49</v>
      </c>
      <c r="G85" s="7" t="n">
        <v>107.68</v>
      </c>
      <c r="H85" s="7" t="n">
        <v>257.41</v>
      </c>
      <c r="I85" s="7" t="n">
        <v>501.18</v>
      </c>
      <c r="J85" s="7" t="n">
        <v>247.68</v>
      </c>
      <c r="K85" s="7" t="n">
        <v>76.14</v>
      </c>
      <c r="L85" s="7" t="n">
        <v>276.73</v>
      </c>
      <c r="M85" s="7" t="n">
        <v>255.12</v>
      </c>
      <c r="N85" s="7" t="n">
        <v>244.36</v>
      </c>
      <c r="O85" s="7">
        <f>SUM(C85:N85)</f>
        <v/>
      </c>
      <c r="P85" s="7">
        <f>SUM(L85:N85)</f>
        <v/>
      </c>
    </row>
    <row r="86">
      <c r="A86" s="5" t="inlineStr">
        <is>
          <t>GROUNDS (6010)</t>
        </is>
      </c>
      <c r="B86" s="5" t="inlineStr">
        <is>
          <t>Landscaping</t>
        </is>
      </c>
      <c r="C86" s="7" t="n">
        <v>4745.29</v>
      </c>
      <c r="D86" s="7" t="n">
        <v>5362.85</v>
      </c>
      <c r="E86" s="7" t="n">
        <v>7101.51</v>
      </c>
      <c r="F86" s="7" t="n">
        <v>4745.28</v>
      </c>
      <c r="G86" s="7" t="n">
        <v>3613.02</v>
      </c>
      <c r="H86" s="7" t="n">
        <v>9050.77</v>
      </c>
      <c r="I86" s="7" t="n">
        <v>6006.77</v>
      </c>
      <c r="J86" s="7" t="n">
        <v>5267.27</v>
      </c>
      <c r="K86" s="7" t="n">
        <v>4745.25</v>
      </c>
      <c r="L86" s="7" t="n">
        <v>4745.25</v>
      </c>
      <c r="M86" s="7" t="n">
        <v>4380.22</v>
      </c>
      <c r="N86" s="7" t="n">
        <v>4802.04</v>
      </c>
      <c r="O86" s="7">
        <f>SUM(C86:N86)</f>
        <v/>
      </c>
      <c r="P86" s="7">
        <f>SUM(L86:N86)</f>
        <v/>
      </c>
    </row>
    <row r="87">
      <c r="A87" s="5" t="inlineStr">
        <is>
          <t>SECURITY (6030)</t>
        </is>
      </c>
      <c r="B87" s="5" t="inlineStr">
        <is>
          <t>Repairs and Maintenance</t>
        </is>
      </c>
      <c r="C87" s="7" t="n">
        <v>1612.34</v>
      </c>
      <c r="D87" s="7" t="n">
        <v>1612.34</v>
      </c>
      <c r="E87" s="7" t="n">
        <v>1612.34</v>
      </c>
      <c r="F87" s="7" t="n">
        <v>1612.34</v>
      </c>
      <c r="G87" s="7" t="n">
        <v>1612.34</v>
      </c>
      <c r="H87" s="7" t="n">
        <v>1612.34</v>
      </c>
      <c r="I87" s="7" t="n">
        <v>1638.14</v>
      </c>
      <c r="J87" s="7" t="n">
        <v>1053.09</v>
      </c>
      <c r="K87" s="7" t="n">
        <v>1638.14</v>
      </c>
      <c r="L87" s="7" t="n">
        <v>1638.14</v>
      </c>
      <c r="M87" s="7" t="n">
        <v>1638.14</v>
      </c>
      <c r="N87" s="7" t="n">
        <v>1638.14</v>
      </c>
      <c r="O87" s="7">
        <f>SUM(C87:N87)</f>
        <v/>
      </c>
      <c r="P87" s="7">
        <f>SUM(L87:N87)</f>
        <v/>
      </c>
    </row>
    <row r="88">
      <c r="A88" s="5" t="inlineStr">
        <is>
          <t>SECURITY SYSTEM ACCESS MONITORING (6031)</t>
        </is>
      </c>
      <c r="B88" s="5" t="inlineStr">
        <is>
          <t>Repairs and Maintenance</t>
        </is>
      </c>
      <c r="C88" s="7" t="n">
        <v>269.4</v>
      </c>
      <c r="D88" s="7" t="n">
        <v>134.7</v>
      </c>
      <c r="E88" s="7" t="n">
        <v>134.7</v>
      </c>
      <c r="F88" s="7" t="n">
        <v>134.7</v>
      </c>
      <c r="G88" s="7" t="n">
        <v>243.95</v>
      </c>
      <c r="H88" s="7" t="n">
        <v>134.7</v>
      </c>
      <c r="I88" s="7" t="n">
        <v>134.7</v>
      </c>
      <c r="J88" s="7" t="n">
        <v>134.7</v>
      </c>
      <c r="K88" s="7" t="n">
        <v>72.20999999999999</v>
      </c>
      <c r="L88" s="7" t="n">
        <v>62.49</v>
      </c>
      <c r="M88" s="7" t="n">
        <v>134.7</v>
      </c>
      <c r="N88" s="7" t="n">
        <v>134.7</v>
      </c>
      <c r="O88" s="7">
        <f>SUM(C88:N88)</f>
        <v/>
      </c>
      <c r="P88" s="7">
        <f>SUM(L88:N88)</f>
        <v/>
      </c>
    </row>
    <row r="89">
      <c r="A89" s="5" t="inlineStr">
        <is>
          <t>FIRE PUMP TESTING (6035)</t>
        </is>
      </c>
      <c r="B89" s="5" t="inlineStr">
        <is>
          <t>Repairs and Maintenance</t>
        </is>
      </c>
      <c r="C89" s="7" t="n">
        <v>0</v>
      </c>
      <c r="D89" s="7" t="n">
        <v>0</v>
      </c>
      <c r="E89" s="7" t="n">
        <v>0</v>
      </c>
      <c r="F89" s="7" t="n">
        <v>0</v>
      </c>
      <c r="G89" s="7" t="n">
        <v>0</v>
      </c>
      <c r="H89" s="7" t="n">
        <v>0</v>
      </c>
      <c r="I89" s="7" t="n">
        <v>1249.25</v>
      </c>
      <c r="J89" s="7" t="n">
        <v>0</v>
      </c>
      <c r="K89" s="7" t="n">
        <v>0</v>
      </c>
      <c r="L89" s="7" t="n">
        <v>0</v>
      </c>
      <c r="M89" s="7" t="n">
        <v>1048.08</v>
      </c>
      <c r="N89" s="7" t="n">
        <v>0</v>
      </c>
      <c r="O89" s="7">
        <f>SUM(C89:N89)</f>
        <v/>
      </c>
      <c r="P89" s="7">
        <f>SUM(L89:N89)</f>
        <v/>
      </c>
    </row>
    <row r="90">
      <c r="A90" s="5" t="inlineStr">
        <is>
          <t>CLEANING - COMMON (6040)</t>
        </is>
      </c>
      <c r="B90" s="5" t="inlineStr">
        <is>
          <t>Repairs and Maintenance</t>
        </is>
      </c>
      <c r="C90" s="7" t="n">
        <v>380</v>
      </c>
      <c r="D90" s="7" t="n">
        <v>902.5</v>
      </c>
      <c r="E90" s="7" t="n">
        <v>432.25</v>
      </c>
      <c r="F90" s="7" t="n">
        <v>394.25</v>
      </c>
      <c r="G90" s="7" t="n">
        <v>1334.75</v>
      </c>
      <c r="H90" s="7" t="n">
        <v>380</v>
      </c>
      <c r="I90" s="7" t="n">
        <v>380</v>
      </c>
      <c r="J90" s="7" t="n">
        <v>171</v>
      </c>
      <c r="K90" s="7" t="n">
        <v>251.33</v>
      </c>
      <c r="L90" s="7" t="n">
        <v>377</v>
      </c>
      <c r="M90" s="7" t="n">
        <v>776.48</v>
      </c>
      <c r="N90" s="7" t="n">
        <v>869.96</v>
      </c>
      <c r="O90" s="7">
        <f>SUM(C90:N90)</f>
        <v/>
      </c>
      <c r="P90" s="7">
        <f>SUM(L90:N90)</f>
        <v/>
      </c>
    </row>
    <row r="91">
      <c r="A91" s="5" t="inlineStr">
        <is>
          <t>UNIT CLEANS - TURN (6041)</t>
        </is>
      </c>
      <c r="B91" s="5" t="inlineStr">
        <is>
          <t>Unit Turns</t>
        </is>
      </c>
      <c r="C91" s="7" t="n">
        <v>2337</v>
      </c>
      <c r="D91" s="7" t="n">
        <v>2479.5</v>
      </c>
      <c r="E91" s="7" t="n">
        <v>1733.75</v>
      </c>
      <c r="F91" s="7" t="n">
        <v>1819.25</v>
      </c>
      <c r="G91" s="7" t="n">
        <v>3429.5</v>
      </c>
      <c r="H91" s="7" t="n">
        <v>5329.5</v>
      </c>
      <c r="I91" s="7" t="n">
        <v>1498.62</v>
      </c>
      <c r="J91" s="7" t="n">
        <v>3325</v>
      </c>
      <c r="K91" s="7" t="n">
        <v>3196.75</v>
      </c>
      <c r="L91" s="7" t="n">
        <v>3320.25</v>
      </c>
      <c r="M91" s="7" t="n">
        <v>2389.26</v>
      </c>
      <c r="N91" s="7" t="n">
        <v>3149.25</v>
      </c>
      <c r="O91" s="7">
        <f>SUM(C91:N91)</f>
        <v/>
      </c>
      <c r="P91" s="7">
        <f>SUM(L91:N91)</f>
        <v/>
      </c>
    </row>
    <row r="92">
      <c r="A92" s="5" t="inlineStr">
        <is>
          <t>PLUMBING (6060)</t>
        </is>
      </c>
      <c r="B92" s="5" t="inlineStr">
        <is>
          <t>Repairs and Maintenance</t>
        </is>
      </c>
      <c r="C92" s="7" t="n">
        <v>0</v>
      </c>
      <c r="D92" s="7" t="n">
        <v>237.5</v>
      </c>
      <c r="E92" s="7" t="n">
        <v>1812.6</v>
      </c>
      <c r="F92" s="7" t="n">
        <v>2814.85</v>
      </c>
      <c r="G92" s="7" t="n">
        <v>7645.6</v>
      </c>
      <c r="H92" s="7" t="n">
        <v>280.25</v>
      </c>
      <c r="I92" s="7" t="n">
        <v>4365.2</v>
      </c>
      <c r="J92" s="7" t="n">
        <v>3122.55</v>
      </c>
      <c r="K92" s="7" t="n">
        <v>1236.9</v>
      </c>
      <c r="L92" s="7" t="n">
        <v>1398.4</v>
      </c>
      <c r="M92" s="7" t="n">
        <v>270.75</v>
      </c>
      <c r="N92" s="7" t="n">
        <v>2522.25</v>
      </c>
      <c r="O92" s="7">
        <f>SUM(C92:N92)</f>
        <v/>
      </c>
      <c r="P92" s="7">
        <f>SUM(L92:N92)</f>
        <v/>
      </c>
    </row>
    <row r="93">
      <c r="A93" s="5" t="inlineStr">
        <is>
          <t>ELECTRICAL (6070)</t>
        </is>
      </c>
      <c r="B93" s="5" t="inlineStr">
        <is>
          <t>Repairs and Maintenance</t>
        </is>
      </c>
      <c r="C93" s="7" t="n">
        <v>1420.25</v>
      </c>
      <c r="D93" s="7" t="n">
        <v>5044.5</v>
      </c>
      <c r="E93" s="7" t="n">
        <v>1761.3</v>
      </c>
      <c r="F93" s="7" t="n">
        <v>1339.5</v>
      </c>
      <c r="G93" s="7" t="n">
        <v>654.55</v>
      </c>
      <c r="H93" s="7" t="n">
        <v>0</v>
      </c>
      <c r="I93" s="7" t="n">
        <v>418.39</v>
      </c>
      <c r="J93" s="7" t="n">
        <v>308.75</v>
      </c>
      <c r="K93" s="7" t="n">
        <v>369.55</v>
      </c>
      <c r="L93" s="7" t="n">
        <v>2797.75</v>
      </c>
      <c r="M93" s="7" t="n">
        <v>617.5</v>
      </c>
      <c r="N93" s="7" t="n">
        <v>1448.75</v>
      </c>
      <c r="O93" s="7">
        <f>SUM(C93:N93)</f>
        <v/>
      </c>
      <c r="P93" s="7">
        <f>SUM(L93:N93)</f>
        <v/>
      </c>
    </row>
    <row r="94">
      <c r="A94" s="5" t="inlineStr">
        <is>
          <t>BUILDING EXTERIORS (6100)</t>
        </is>
      </c>
      <c r="B94" s="5" t="inlineStr">
        <is>
          <t>Repairs and Maintenance</t>
        </is>
      </c>
      <c r="C94" s="7" t="n">
        <v>0</v>
      </c>
      <c r="D94" s="7" t="n">
        <v>0</v>
      </c>
      <c r="E94" s="7" t="n">
        <v>2072.9</v>
      </c>
      <c r="F94" s="7" t="n">
        <v>890.6799999999999</v>
      </c>
      <c r="G94" s="7" t="n">
        <v>0</v>
      </c>
      <c r="H94" s="7" t="n">
        <v>4804.15</v>
      </c>
      <c r="I94" s="7" t="n">
        <v>1568.45</v>
      </c>
      <c r="J94" s="7" t="n">
        <v>0</v>
      </c>
      <c r="K94" s="7" t="n">
        <v>0</v>
      </c>
      <c r="L94" s="7" t="n">
        <v>0</v>
      </c>
      <c r="M94" s="7" t="n">
        <v>498.75</v>
      </c>
      <c r="N94" s="7" t="n">
        <v>365.75</v>
      </c>
      <c r="O94" s="7">
        <f>SUM(C94:N94)</f>
        <v/>
      </c>
      <c r="P94" s="7">
        <f>SUM(L94:N94)</f>
        <v/>
      </c>
    </row>
    <row r="95">
      <c r="A95" s="5" t="inlineStr">
        <is>
          <t>R&amp;M PRESSURE WASHING (6105)</t>
        </is>
      </c>
      <c r="B95" s="5" t="inlineStr">
        <is>
          <t>Repairs and Maintenance</t>
        </is>
      </c>
      <c r="C95" s="7" t="n">
        <v>0</v>
      </c>
      <c r="D95" s="7" t="n">
        <v>0</v>
      </c>
      <c r="E95" s="7" t="n">
        <v>0</v>
      </c>
      <c r="F95" s="7" t="n">
        <v>0</v>
      </c>
      <c r="G95" s="7" t="n">
        <v>624.15</v>
      </c>
      <c r="H95" s="7" t="n">
        <v>0</v>
      </c>
      <c r="I95" s="7" t="n">
        <v>0</v>
      </c>
      <c r="J95" s="7" t="n">
        <v>0</v>
      </c>
      <c r="K95" s="7" t="n">
        <v>0</v>
      </c>
      <c r="L95" s="7" t="n">
        <v>0</v>
      </c>
      <c r="M95" s="7" t="n">
        <v>0</v>
      </c>
      <c r="N95" s="7" t="n">
        <v>0</v>
      </c>
      <c r="O95" s="7">
        <f>SUM(C95:N95)</f>
        <v/>
      </c>
      <c r="P95" s="7">
        <f>SUM(L95:N95)</f>
        <v/>
      </c>
    </row>
    <row r="96">
      <c r="A96" s="5" t="inlineStr">
        <is>
          <t>ROOF (6130)</t>
        </is>
      </c>
      <c r="B96" s="5" t="inlineStr">
        <is>
          <t>Repairs and Maintenance</t>
        </is>
      </c>
      <c r="C96" s="7" t="n">
        <v>0</v>
      </c>
      <c r="D96" s="7" t="n">
        <v>0</v>
      </c>
      <c r="E96" s="7" t="n">
        <v>0</v>
      </c>
      <c r="F96" s="7" t="n">
        <v>1425</v>
      </c>
      <c r="G96" s="7" t="n">
        <v>-1425</v>
      </c>
      <c r="H96" s="7" t="n">
        <v>0</v>
      </c>
      <c r="I96" s="7" t="n">
        <v>783.75</v>
      </c>
      <c r="J96" s="7" t="n">
        <v>0</v>
      </c>
      <c r="K96" s="7" t="n">
        <v>0</v>
      </c>
      <c r="L96" s="7" t="n">
        <v>0</v>
      </c>
      <c r="M96" s="7" t="n">
        <v>0</v>
      </c>
      <c r="N96" s="7" t="n">
        <v>0</v>
      </c>
      <c r="O96" s="7">
        <f>SUM(C96:N96)</f>
        <v/>
      </c>
      <c r="P96" s="7">
        <f>SUM(L96:N96)</f>
        <v/>
      </c>
    </row>
    <row r="97">
      <c r="A97" s="5" t="inlineStr">
        <is>
          <t>GLASS (6140)</t>
        </is>
      </c>
      <c r="B97" s="5" t="inlineStr">
        <is>
          <t>Repairs and Maintenance</t>
        </is>
      </c>
      <c r="C97" s="7" t="n">
        <v>123.5</v>
      </c>
      <c r="D97" s="7" t="n">
        <v>0</v>
      </c>
      <c r="E97" s="7" t="n">
        <v>118.75</v>
      </c>
      <c r="F97" s="7" t="n">
        <v>256.5</v>
      </c>
      <c r="G97" s="7" t="n">
        <v>703</v>
      </c>
      <c r="H97" s="7" t="n">
        <v>114</v>
      </c>
      <c r="I97" s="7" t="n">
        <v>0</v>
      </c>
      <c r="J97" s="7" t="n">
        <v>460.05</v>
      </c>
      <c r="K97" s="7" t="n">
        <v>527.25</v>
      </c>
      <c r="L97" s="7" t="n">
        <v>228</v>
      </c>
      <c r="M97" s="7" t="n">
        <v>262.2</v>
      </c>
      <c r="N97" s="7" t="n">
        <v>0</v>
      </c>
      <c r="O97" s="7">
        <f>SUM(C97:N97)</f>
        <v/>
      </c>
      <c r="P97" s="7">
        <f>SUM(L97:N97)</f>
        <v/>
      </c>
    </row>
    <row r="98">
      <c r="A98" s="5" t="inlineStr">
        <is>
          <t>CARPET REPAIR/CLEANING - TURN (6160)</t>
        </is>
      </c>
      <c r="B98" s="5" t="inlineStr">
        <is>
          <t>Unit Turns</t>
        </is>
      </c>
      <c r="C98" s="7" t="n">
        <v>1163.75</v>
      </c>
      <c r="D98" s="7" t="n">
        <v>1216</v>
      </c>
      <c r="E98" s="7" t="n">
        <v>285</v>
      </c>
      <c r="F98" s="7" t="n">
        <v>812.25</v>
      </c>
      <c r="G98" s="7" t="n">
        <v>7523.68</v>
      </c>
      <c r="H98" s="7" t="n">
        <v>997.5</v>
      </c>
      <c r="I98" s="7" t="n">
        <v>506.8</v>
      </c>
      <c r="J98" s="7" t="n">
        <v>608</v>
      </c>
      <c r="K98" s="7" t="n">
        <v>1035.5</v>
      </c>
      <c r="L98" s="7" t="n">
        <v>1572.25</v>
      </c>
      <c r="M98" s="7" t="n">
        <v>2018.75</v>
      </c>
      <c r="N98" s="7" t="n">
        <v>532</v>
      </c>
      <c r="O98" s="7">
        <f>SUM(C98:N98)</f>
        <v/>
      </c>
      <c r="P98" s="7">
        <f>SUM(L98:N98)</f>
        <v/>
      </c>
    </row>
    <row r="99">
      <c r="A99" s="5" t="inlineStr">
        <is>
          <t>CARPET REPAIR/CLEANING - OCCUPIED (6161)</t>
        </is>
      </c>
      <c r="B99" s="5" t="inlineStr">
        <is>
          <t>Repairs and Maintenance</t>
        </is>
      </c>
      <c r="C99" s="7" t="n">
        <v>0</v>
      </c>
      <c r="D99" s="7" t="n">
        <v>0</v>
      </c>
      <c r="E99" s="7" t="n">
        <v>0</v>
      </c>
      <c r="F99" s="7" t="n">
        <v>0</v>
      </c>
      <c r="G99" s="7" t="n">
        <v>0</v>
      </c>
      <c r="H99" s="7" t="n">
        <v>0</v>
      </c>
      <c r="I99" s="7" t="n">
        <v>631.79</v>
      </c>
      <c r="J99" s="7" t="n">
        <v>0</v>
      </c>
      <c r="K99" s="7" t="n">
        <v>0</v>
      </c>
      <c r="L99" s="7" t="n">
        <v>0</v>
      </c>
      <c r="M99" s="7" t="n">
        <v>0</v>
      </c>
      <c r="N99" s="7" t="n">
        <v>61.75</v>
      </c>
      <c r="O99" s="7">
        <f>SUM(C99:N99)</f>
        <v/>
      </c>
      <c r="P99" s="7">
        <f>SUM(L99:N99)</f>
        <v/>
      </c>
    </row>
    <row r="100">
      <c r="A100" s="5" t="inlineStr">
        <is>
          <t>EXTERMINATING CONTRACT (6190)</t>
        </is>
      </c>
      <c r="B100" s="5" t="inlineStr">
        <is>
          <t>Repairs and Maintenance</t>
        </is>
      </c>
      <c r="C100" s="7" t="n">
        <v>2197.77</v>
      </c>
      <c r="D100" s="7" t="n">
        <v>2962.52</v>
      </c>
      <c r="E100" s="7" t="n">
        <v>2232.5</v>
      </c>
      <c r="F100" s="7" t="n">
        <v>4307.22</v>
      </c>
      <c r="G100" s="7" t="n">
        <v>6428.33</v>
      </c>
      <c r="H100" s="7" t="n">
        <v>2494.1</v>
      </c>
      <c r="I100" s="7" t="n">
        <v>1670.52</v>
      </c>
      <c r="J100" s="7" t="n">
        <v>938.6</v>
      </c>
      <c r="K100" s="7" t="n">
        <v>949.11</v>
      </c>
      <c r="L100" s="7" t="n">
        <v>1697.07</v>
      </c>
      <c r="M100" s="7" t="n">
        <v>1586.93</v>
      </c>
      <c r="N100" s="7" t="n">
        <v>2628.02</v>
      </c>
      <c r="O100" s="7">
        <f>SUM(C100:N100)</f>
        <v/>
      </c>
      <c r="P100" s="7">
        <f>SUM(L100:N100)</f>
        <v/>
      </c>
    </row>
    <row r="101">
      <c r="A101" s="5" t="inlineStr">
        <is>
          <t>INTERIOR PAINT - TURN (6200)</t>
        </is>
      </c>
      <c r="B101" s="5" t="inlineStr">
        <is>
          <t>Unit Turns</t>
        </is>
      </c>
      <c r="C101" s="7" t="n">
        <v>4123</v>
      </c>
      <c r="D101" s="7" t="n">
        <v>3890.25</v>
      </c>
      <c r="E101" s="7" t="n">
        <v>3990</v>
      </c>
      <c r="F101" s="7" t="n">
        <v>2740.75</v>
      </c>
      <c r="G101" s="7" t="n">
        <v>5871</v>
      </c>
      <c r="H101" s="7" t="n">
        <v>4303.5</v>
      </c>
      <c r="I101" s="7" t="n">
        <v>1368</v>
      </c>
      <c r="J101" s="7" t="n">
        <v>2853.8</v>
      </c>
      <c r="K101" s="7" t="n">
        <v>5282.38</v>
      </c>
      <c r="L101" s="7" t="n">
        <v>5580.33</v>
      </c>
      <c r="M101" s="7" t="n">
        <v>2418.7</v>
      </c>
      <c r="N101" s="7" t="n">
        <v>2793.02</v>
      </c>
      <c r="O101" s="7">
        <f>SUM(C101:N101)</f>
        <v/>
      </c>
      <c r="P101" s="7">
        <f>SUM(L101:N101)</f>
        <v/>
      </c>
    </row>
    <row r="102">
      <c r="A102" s="5" t="inlineStr">
        <is>
          <t>HVAC REPAIRS (6220)</t>
        </is>
      </c>
      <c r="B102" s="5" t="inlineStr">
        <is>
          <t>Repairs and Maintenance</t>
        </is>
      </c>
      <c r="C102" s="7" t="n">
        <v>3912</v>
      </c>
      <c r="D102" s="7" t="n">
        <v>3941.55</v>
      </c>
      <c r="E102" s="7" t="n">
        <v>2580.49</v>
      </c>
      <c r="F102" s="7" t="n">
        <v>800.85</v>
      </c>
      <c r="G102" s="7" t="n">
        <v>2001.65</v>
      </c>
      <c r="H102" s="7" t="n">
        <v>5033.1</v>
      </c>
      <c r="I102" s="7" t="n">
        <v>1592.2</v>
      </c>
      <c r="J102" s="7" t="n">
        <v>1831.11</v>
      </c>
      <c r="K102" s="7" t="n">
        <v>-827.45</v>
      </c>
      <c r="L102" s="7" t="n">
        <v>686.85</v>
      </c>
      <c r="M102" s="7" t="n">
        <v>1453.5</v>
      </c>
      <c r="N102" s="7" t="n">
        <v>2398.75</v>
      </c>
      <c r="O102" s="7">
        <f>SUM(C102:N102)</f>
        <v/>
      </c>
      <c r="P102" s="7">
        <f>SUM(L102:N102)</f>
        <v/>
      </c>
    </row>
    <row r="103">
      <c r="A103" s="5" t="inlineStr">
        <is>
          <t>EQUIPMENT REPAIRS (6290)</t>
        </is>
      </c>
      <c r="B103" s="5" t="inlineStr">
        <is>
          <t>Repairs and Maintenance</t>
        </is>
      </c>
      <c r="C103" s="7" t="n">
        <v>80.75</v>
      </c>
      <c r="D103" s="7" t="n">
        <v>3105.45</v>
      </c>
      <c r="E103" s="7" t="n">
        <v>1258.53</v>
      </c>
      <c r="F103" s="7" t="n">
        <v>777.6</v>
      </c>
      <c r="G103" s="7" t="n">
        <v>209</v>
      </c>
      <c r="H103" s="7" t="n">
        <v>1306.39</v>
      </c>
      <c r="I103" s="7" t="n">
        <v>-1306.39</v>
      </c>
      <c r="J103" s="7" t="n">
        <v>0</v>
      </c>
      <c r="K103" s="7" t="n">
        <v>2959.97</v>
      </c>
      <c r="L103" s="7" t="n">
        <v>0</v>
      </c>
      <c r="M103" s="7" t="n">
        <v>1834.08</v>
      </c>
      <c r="N103" s="7" t="n">
        <v>51.59</v>
      </c>
      <c r="O103" s="7">
        <f>SUM(C103:N103)</f>
        <v/>
      </c>
      <c r="P103" s="7">
        <f>SUM(L103:N103)</f>
        <v/>
      </c>
    </row>
    <row r="104">
      <c r="A104" s="5" t="inlineStr">
        <is>
          <t>UNIT TURNS (6300)</t>
        </is>
      </c>
      <c r="B104" s="5" t="inlineStr">
        <is>
          <t>Unit Turns</t>
        </is>
      </c>
      <c r="C104" s="7" t="n">
        <v>0</v>
      </c>
      <c r="D104" s="7" t="n">
        <v>0</v>
      </c>
      <c r="E104" s="7" t="n">
        <v>0</v>
      </c>
      <c r="F104" s="7" t="n">
        <v>0</v>
      </c>
      <c r="G104" s="7" t="n">
        <v>0</v>
      </c>
      <c r="H104" s="7" t="n">
        <v>0</v>
      </c>
      <c r="I104" s="7" t="n">
        <v>0</v>
      </c>
      <c r="J104" s="7" t="n">
        <v>4580.96</v>
      </c>
      <c r="K104" s="7" t="n">
        <v>0</v>
      </c>
      <c r="L104" s="7" t="n">
        <v>0</v>
      </c>
      <c r="M104" s="7" t="n">
        <v>0</v>
      </c>
      <c r="N104" s="7" t="n">
        <v>0</v>
      </c>
      <c r="O104" s="7">
        <f>SUM(C104:N104)</f>
        <v/>
      </c>
      <c r="P104" s="7">
        <f>SUM(L104:N104)</f>
        <v/>
      </c>
    </row>
    <row r="105">
      <c r="A105" s="5" t="inlineStr">
        <is>
          <t>LOCKS &amp; KEYS (6310)</t>
        </is>
      </c>
      <c r="B105" s="5" t="inlineStr">
        <is>
          <t>Repairs and Maintenance</t>
        </is>
      </c>
      <c r="C105" s="7" t="n">
        <v>0</v>
      </c>
      <c r="D105" s="7" t="n">
        <v>0</v>
      </c>
      <c r="E105" s="7" t="n">
        <v>0</v>
      </c>
      <c r="F105" s="7" t="n">
        <v>0</v>
      </c>
      <c r="G105" s="7" t="n">
        <v>0</v>
      </c>
      <c r="H105" s="7" t="n">
        <v>0</v>
      </c>
      <c r="I105" s="7" t="n">
        <v>0</v>
      </c>
      <c r="J105" s="7" t="n">
        <v>0</v>
      </c>
      <c r="K105" s="7" t="n">
        <v>0</v>
      </c>
      <c r="L105" s="7" t="n">
        <v>42.12</v>
      </c>
      <c r="M105" s="7" t="n">
        <v>0</v>
      </c>
      <c r="N105" s="7" t="n">
        <v>0</v>
      </c>
      <c r="O105" s="7">
        <f>SUM(C105:N105)</f>
        <v/>
      </c>
      <c r="P105" s="7">
        <f>SUM(L105:N105)</f>
        <v/>
      </c>
    </row>
    <row r="106">
      <c r="A106" s="5" t="inlineStr">
        <is>
          <t>GROUND SUPPLIES (6510)</t>
        </is>
      </c>
      <c r="B106" s="5" t="inlineStr">
        <is>
          <t>Landscaping</t>
        </is>
      </c>
      <c r="C106" s="7" t="n">
        <v>46.29</v>
      </c>
      <c r="D106" s="7" t="n">
        <v>821.55</v>
      </c>
      <c r="E106" s="7" t="n">
        <v>99.13</v>
      </c>
      <c r="F106" s="7" t="n">
        <v>56.58</v>
      </c>
      <c r="G106" s="7" t="n">
        <v>317.64</v>
      </c>
      <c r="H106" s="7" t="n">
        <v>120.15</v>
      </c>
      <c r="I106" s="7" t="n">
        <v>0</v>
      </c>
      <c r="J106" s="7" t="n">
        <v>0</v>
      </c>
      <c r="K106" s="7" t="n">
        <v>60.04</v>
      </c>
      <c r="L106" s="7" t="n">
        <v>56.36</v>
      </c>
      <c r="M106" s="7" t="n">
        <v>96.64</v>
      </c>
      <c r="N106" s="7" t="n">
        <v>152.47</v>
      </c>
      <c r="O106" s="7">
        <f>SUM(C106:N106)</f>
        <v/>
      </c>
      <c r="P106" s="7">
        <f>SUM(L106:N106)</f>
        <v/>
      </c>
    </row>
    <row r="107">
      <c r="A107" s="5" t="inlineStr">
        <is>
          <t>POOL SUPPLIES (6520)</t>
        </is>
      </c>
      <c r="B107" s="5" t="inlineStr">
        <is>
          <t>Repairs and Maintenance</t>
        </is>
      </c>
      <c r="C107" s="7" t="n">
        <v>609.91</v>
      </c>
      <c r="D107" s="7" t="n">
        <v>2350.84</v>
      </c>
      <c r="E107" s="7" t="n">
        <v>974.6900000000001</v>
      </c>
      <c r="F107" s="7" t="n">
        <v>256.83</v>
      </c>
      <c r="G107" s="7" t="n">
        <v>489.38</v>
      </c>
      <c r="H107" s="7" t="n">
        <v>0</v>
      </c>
      <c r="I107" s="7" t="n">
        <v>0</v>
      </c>
      <c r="J107" s="7" t="n">
        <v>0</v>
      </c>
      <c r="K107" s="7" t="n">
        <v>729.8200000000001</v>
      </c>
      <c r="L107" s="7" t="n">
        <v>220.56</v>
      </c>
      <c r="M107" s="7" t="n">
        <v>781.26</v>
      </c>
      <c r="N107" s="7" t="n">
        <v>656.3</v>
      </c>
      <c r="O107" s="7">
        <f>SUM(C107:N107)</f>
        <v/>
      </c>
      <c r="P107" s="7">
        <f>SUM(L107:N107)</f>
        <v/>
      </c>
    </row>
    <row r="108">
      <c r="A108" s="5" t="inlineStr">
        <is>
          <t>JANITORIAL SUPPLIES (6540)</t>
        </is>
      </c>
      <c r="B108" s="5" t="inlineStr">
        <is>
          <t>Repairs and Maintenance</t>
        </is>
      </c>
      <c r="C108" s="7" t="n">
        <v>175.65</v>
      </c>
      <c r="D108" s="7" t="n">
        <v>363.62</v>
      </c>
      <c r="E108" s="7" t="n">
        <v>346.36</v>
      </c>
      <c r="F108" s="7" t="n">
        <v>331.67</v>
      </c>
      <c r="G108" s="7" t="n">
        <v>518.04</v>
      </c>
      <c r="H108" s="7" t="n">
        <v>491.2</v>
      </c>
      <c r="I108" s="7" t="n">
        <v>47.53</v>
      </c>
      <c r="J108" s="7" t="n">
        <v>167.83</v>
      </c>
      <c r="K108" s="7" t="n">
        <v>766.6799999999999</v>
      </c>
      <c r="L108" s="7" t="n">
        <v>411.35</v>
      </c>
      <c r="M108" s="7" t="n">
        <v>286.35</v>
      </c>
      <c r="N108" s="7" t="n">
        <v>338.23</v>
      </c>
      <c r="O108" s="7">
        <f>SUM(C108:N108)</f>
        <v/>
      </c>
      <c r="P108" s="7">
        <f>SUM(L108:N108)</f>
        <v/>
      </c>
    </row>
    <row r="109">
      <c r="A109" s="5" t="inlineStr">
        <is>
          <t>GATE/PARKING REPAIRS (6550)</t>
        </is>
      </c>
      <c r="B109" s="5" t="inlineStr">
        <is>
          <t>Repairs and Maintenance</t>
        </is>
      </c>
      <c r="C109" s="7" t="n">
        <v>477.75</v>
      </c>
      <c r="D109" s="7" t="n">
        <v>0</v>
      </c>
      <c r="E109" s="7" t="n">
        <v>161.5</v>
      </c>
      <c r="F109" s="7" t="n">
        <v>0</v>
      </c>
      <c r="G109" s="7" t="n">
        <v>0</v>
      </c>
      <c r="H109" s="7" t="n">
        <v>161.5</v>
      </c>
      <c r="I109" s="7" t="n">
        <v>242.25</v>
      </c>
      <c r="J109" s="7" t="n">
        <v>0</v>
      </c>
      <c r="K109" s="7" t="n">
        <v>0</v>
      </c>
      <c r="L109" s="7" t="n">
        <v>0</v>
      </c>
      <c r="M109" s="7" t="n">
        <v>573.23</v>
      </c>
      <c r="N109" s="7" t="n">
        <v>0</v>
      </c>
      <c r="O109" s="7">
        <f>SUM(C109:N109)</f>
        <v/>
      </c>
      <c r="P109" s="7">
        <f>SUM(L109:N109)</f>
        <v/>
      </c>
    </row>
    <row r="110">
      <c r="A110" s="5" t="inlineStr">
        <is>
          <t>ELECTRICAL SUPPLIES (6560)</t>
        </is>
      </c>
      <c r="B110" s="5" t="inlineStr">
        <is>
          <t>Repairs and Maintenance</t>
        </is>
      </c>
      <c r="C110" s="7" t="n">
        <v>138.15</v>
      </c>
      <c r="D110" s="7" t="n">
        <v>225.06</v>
      </c>
      <c r="E110" s="7" t="n">
        <v>490.42</v>
      </c>
      <c r="F110" s="7" t="n">
        <v>475.24</v>
      </c>
      <c r="G110" s="7" t="n">
        <v>305.47</v>
      </c>
      <c r="H110" s="7" t="n">
        <v>414.16</v>
      </c>
      <c r="I110" s="7" t="n">
        <v>614.46</v>
      </c>
      <c r="J110" s="7" t="n">
        <v>788.39</v>
      </c>
      <c r="K110" s="7" t="n">
        <v>281.14</v>
      </c>
      <c r="L110" s="7" t="n">
        <v>190.07</v>
      </c>
      <c r="M110" s="7" t="n">
        <v>308.27</v>
      </c>
      <c r="N110" s="7" t="n">
        <v>211.11</v>
      </c>
      <c r="O110" s="7">
        <f>SUM(C110:N110)</f>
        <v/>
      </c>
      <c r="P110" s="7">
        <f>SUM(L110:N110)</f>
        <v/>
      </c>
    </row>
    <row r="111">
      <c r="A111" s="5" t="inlineStr">
        <is>
          <t>PLUMBING SUPPLIES (6570)</t>
        </is>
      </c>
      <c r="B111" s="5" t="inlineStr">
        <is>
          <t>Repairs and Maintenance</t>
        </is>
      </c>
      <c r="C111" s="7" t="n">
        <v>445.19</v>
      </c>
      <c r="D111" s="7" t="n">
        <v>765.28</v>
      </c>
      <c r="E111" s="7" t="n">
        <v>603.95</v>
      </c>
      <c r="F111" s="7" t="n">
        <v>366.53</v>
      </c>
      <c r="G111" s="7" t="n">
        <v>961.39</v>
      </c>
      <c r="H111" s="7" t="n">
        <v>1384.63</v>
      </c>
      <c r="I111" s="7" t="n">
        <v>384.8</v>
      </c>
      <c r="J111" s="7" t="n">
        <v>812.47</v>
      </c>
      <c r="K111" s="7" t="n">
        <v>1395.07</v>
      </c>
      <c r="L111" s="7" t="n">
        <v>555.23</v>
      </c>
      <c r="M111" s="7" t="n">
        <v>423.36</v>
      </c>
      <c r="N111" s="7" t="n">
        <v>374.15</v>
      </c>
      <c r="O111" s="7">
        <f>SUM(C111:N111)</f>
        <v/>
      </c>
      <c r="P111" s="7">
        <f>SUM(L111:N111)</f>
        <v/>
      </c>
    </row>
    <row r="112">
      <c r="A112" s="5" t="inlineStr">
        <is>
          <t>BUILDING REPAIRS (6610)</t>
        </is>
      </c>
      <c r="B112" s="5" t="inlineStr">
        <is>
          <t>Repairs and Maintenance</t>
        </is>
      </c>
      <c r="C112" s="7" t="n">
        <v>0</v>
      </c>
      <c r="D112" s="7" t="n">
        <v>0</v>
      </c>
      <c r="E112" s="7" t="n">
        <v>0</v>
      </c>
      <c r="F112" s="7" t="n">
        <v>256.76</v>
      </c>
      <c r="G112" s="7" t="n">
        <v>47.68</v>
      </c>
      <c r="H112" s="7" t="n">
        <v>270.44</v>
      </c>
      <c r="I112" s="7" t="n">
        <v>867.36</v>
      </c>
      <c r="J112" s="7" t="n">
        <v>101.54</v>
      </c>
      <c r="K112" s="7" t="n">
        <v>215.34</v>
      </c>
      <c r="L112" s="7" t="n">
        <v>0</v>
      </c>
      <c r="M112" s="7" t="n">
        <v>0</v>
      </c>
      <c r="N112" s="7" t="n">
        <v>0</v>
      </c>
      <c r="O112" s="7">
        <f>SUM(C112:N112)</f>
        <v/>
      </c>
      <c r="P112" s="7">
        <f>SUM(L112:N112)</f>
        <v/>
      </c>
    </row>
    <row r="113">
      <c r="A113" s="5" t="inlineStr">
        <is>
          <t>SCREENS (6640)</t>
        </is>
      </c>
      <c r="B113" s="5" t="inlineStr">
        <is>
          <t>Repairs and Maintenance</t>
        </is>
      </c>
      <c r="C113" s="7" t="n">
        <v>0</v>
      </c>
      <c r="D113" s="7" t="n">
        <v>0</v>
      </c>
      <c r="E113" s="7" t="n">
        <v>0</v>
      </c>
      <c r="F113" s="7" t="n">
        <v>0</v>
      </c>
      <c r="G113" s="7" t="n">
        <v>0</v>
      </c>
      <c r="H113" s="7" t="n">
        <v>142.59</v>
      </c>
      <c r="I113" s="7" t="n">
        <v>0</v>
      </c>
      <c r="J113" s="7" t="n">
        <v>0</v>
      </c>
      <c r="K113" s="7" t="n">
        <v>0</v>
      </c>
      <c r="L113" s="7" t="n">
        <v>0</v>
      </c>
      <c r="M113" s="7" t="n">
        <v>0</v>
      </c>
      <c r="N113" s="7" t="n">
        <v>0</v>
      </c>
      <c r="O113" s="7">
        <f>SUM(C113:N113)</f>
        <v/>
      </c>
      <c r="P113" s="7">
        <f>SUM(L113:N113)</f>
        <v/>
      </c>
    </row>
    <row r="114">
      <c r="A114" s="5" t="inlineStr">
        <is>
          <t>GLASS (6660)</t>
        </is>
      </c>
      <c r="B114" s="5" t="inlineStr">
        <is>
          <t>Repairs and Maintenance</t>
        </is>
      </c>
      <c r="C114" s="7" t="n">
        <v>137.75</v>
      </c>
      <c r="D114" s="7" t="n">
        <v>0</v>
      </c>
      <c r="E114" s="7" t="n">
        <v>0</v>
      </c>
      <c r="F114" s="7" t="n">
        <v>0</v>
      </c>
      <c r="G114" s="7" t="n">
        <v>0</v>
      </c>
      <c r="H114" s="7" t="n">
        <v>0</v>
      </c>
      <c r="I114" s="7" t="n">
        <v>0</v>
      </c>
      <c r="J114" s="7" t="n">
        <v>0</v>
      </c>
      <c r="K114" s="7" t="n">
        <v>13.76</v>
      </c>
      <c r="L114" s="7" t="n">
        <v>0</v>
      </c>
      <c r="M114" s="7" t="n">
        <v>0</v>
      </c>
      <c r="N114" s="7" t="n">
        <v>0</v>
      </c>
      <c r="O114" s="7">
        <f>SUM(C114:N114)</f>
        <v/>
      </c>
      <c r="P114" s="7">
        <f>SUM(L114:N114)</f>
        <v/>
      </c>
    </row>
    <row r="115">
      <c r="A115" s="5" t="inlineStr">
        <is>
          <t>BLDG. INTERIOR MAINT. (6670)</t>
        </is>
      </c>
      <c r="B115" s="5" t="inlineStr">
        <is>
          <t>Repairs and Maintenance</t>
        </is>
      </c>
      <c r="C115" s="7" t="n">
        <v>0</v>
      </c>
      <c r="D115" s="7" t="n">
        <v>0</v>
      </c>
      <c r="E115" s="7" t="n">
        <v>0</v>
      </c>
      <c r="F115" s="7" t="n">
        <v>0</v>
      </c>
      <c r="G115" s="7" t="n">
        <v>0</v>
      </c>
      <c r="H115" s="7" t="n">
        <v>10463.58</v>
      </c>
      <c r="I115" s="7" t="n">
        <v>-10463.58</v>
      </c>
      <c r="J115" s="7" t="n">
        <v>0</v>
      </c>
      <c r="K115" s="7" t="n">
        <v>0</v>
      </c>
      <c r="L115" s="7" t="n">
        <v>0</v>
      </c>
      <c r="M115" s="7" t="n">
        <v>0</v>
      </c>
      <c r="N115" s="7" t="n">
        <v>0</v>
      </c>
      <c r="O115" s="7">
        <f>SUM(C115:N115)</f>
        <v/>
      </c>
      <c r="P115" s="7">
        <f>SUM(L115:N115)</f>
        <v/>
      </c>
    </row>
    <row r="116">
      <c r="A116" s="5" t="inlineStr">
        <is>
          <t>INTERIOR PAINT SUPPLIES - TURN (6700)</t>
        </is>
      </c>
      <c r="B116" s="5" t="inlineStr">
        <is>
          <t>Unit Turns</t>
        </is>
      </c>
      <c r="C116" s="7" t="n">
        <v>813.55</v>
      </c>
      <c r="D116" s="7" t="n">
        <v>1351.76</v>
      </c>
      <c r="E116" s="7" t="n">
        <v>716.62</v>
      </c>
      <c r="F116" s="7" t="n">
        <v>712.23</v>
      </c>
      <c r="G116" s="7" t="n">
        <v>3413.69</v>
      </c>
      <c r="H116" s="7" t="n">
        <v>1918.33</v>
      </c>
      <c r="I116" s="7" t="n">
        <v>339.1</v>
      </c>
      <c r="J116" s="7" t="n">
        <v>202.72</v>
      </c>
      <c r="K116" s="7" t="n">
        <v>980.96</v>
      </c>
      <c r="L116" s="7" t="n">
        <v>1865.61</v>
      </c>
      <c r="M116" s="7" t="n">
        <v>641.4</v>
      </c>
      <c r="N116" s="7" t="n">
        <v>1066.63</v>
      </c>
      <c r="O116" s="7">
        <f>SUM(C116:N116)</f>
        <v/>
      </c>
      <c r="P116" s="7">
        <f>SUM(L116:N116)</f>
        <v/>
      </c>
    </row>
    <row r="117">
      <c r="A117" s="5" t="inlineStr">
        <is>
          <t>FILTERS (6720)</t>
        </is>
      </c>
      <c r="B117" s="5" t="inlineStr">
        <is>
          <t>Repairs and Maintenance</t>
        </is>
      </c>
      <c r="C117" s="7" t="n">
        <v>117.97</v>
      </c>
      <c r="D117" s="7" t="n">
        <v>117.45</v>
      </c>
      <c r="E117" s="7" t="n">
        <v>94.58</v>
      </c>
      <c r="F117" s="7" t="n">
        <v>86.45</v>
      </c>
      <c r="G117" s="7" t="n">
        <v>219.76</v>
      </c>
      <c r="H117" s="7" t="n">
        <v>183.09</v>
      </c>
      <c r="I117" s="7" t="n">
        <v>0</v>
      </c>
      <c r="J117" s="7" t="n">
        <v>0</v>
      </c>
      <c r="K117" s="7" t="n">
        <v>115.5</v>
      </c>
      <c r="L117" s="7" t="n">
        <v>36.17</v>
      </c>
      <c r="M117" s="7" t="n">
        <v>122.86</v>
      </c>
      <c r="N117" s="7" t="n">
        <v>86.7</v>
      </c>
      <c r="O117" s="7">
        <f>SUM(C117:N117)</f>
        <v/>
      </c>
      <c r="P117" s="7">
        <f>SUM(L117:N117)</f>
        <v/>
      </c>
    </row>
    <row r="118">
      <c r="A118" s="5" t="inlineStr">
        <is>
          <t>HVAC PARTS (6730)</t>
        </is>
      </c>
      <c r="B118" s="5" t="inlineStr">
        <is>
          <t>Repairs and Maintenance</t>
        </is>
      </c>
      <c r="C118" s="7" t="n">
        <v>372.95</v>
      </c>
      <c r="D118" s="7" t="n">
        <v>552.63</v>
      </c>
      <c r="E118" s="7" t="n">
        <v>656.47</v>
      </c>
      <c r="F118" s="7" t="n">
        <v>215.83</v>
      </c>
      <c r="G118" s="7" t="n">
        <v>19.69</v>
      </c>
      <c r="H118" s="7" t="n">
        <v>385.74</v>
      </c>
      <c r="I118" s="7" t="n">
        <v>600.84</v>
      </c>
      <c r="J118" s="7" t="n">
        <v>143.51</v>
      </c>
      <c r="K118" s="7" t="n">
        <v>197.7</v>
      </c>
      <c r="L118" s="7" t="n">
        <v>781.66</v>
      </c>
      <c r="M118" s="7" t="n">
        <v>33.47</v>
      </c>
      <c r="N118" s="7" t="n">
        <v>270.94</v>
      </c>
      <c r="O118" s="7">
        <f>SUM(C118:N118)</f>
        <v/>
      </c>
      <c r="P118" s="7">
        <f>SUM(L118:N118)</f>
        <v/>
      </c>
    </row>
    <row r="119">
      <c r="A119" s="5" t="inlineStr">
        <is>
          <t>APPLIANCE PARTS (6760)</t>
        </is>
      </c>
      <c r="B119" s="5" t="inlineStr">
        <is>
          <t>Repairs and Maintenance</t>
        </is>
      </c>
      <c r="C119" s="7" t="n">
        <v>364.93</v>
      </c>
      <c r="D119" s="7" t="n">
        <v>380.89</v>
      </c>
      <c r="E119" s="7" t="n">
        <v>105.9</v>
      </c>
      <c r="F119" s="7" t="n">
        <v>189.46</v>
      </c>
      <c r="G119" s="7" t="n">
        <v>330.37</v>
      </c>
      <c r="H119" s="7" t="n">
        <v>136.13</v>
      </c>
      <c r="I119" s="7" t="n">
        <v>648.0599999999999</v>
      </c>
      <c r="J119" s="7" t="n">
        <v>540.1799999999999</v>
      </c>
      <c r="K119" s="7" t="n">
        <v>574.41</v>
      </c>
      <c r="L119" s="7" t="n">
        <v>327.27</v>
      </c>
      <c r="M119" s="7" t="n">
        <v>519.48</v>
      </c>
      <c r="N119" s="7" t="n">
        <v>604.13</v>
      </c>
      <c r="O119" s="7">
        <f>SUM(C119:N119)</f>
        <v/>
      </c>
      <c r="P119" s="7">
        <f>SUM(L119:N119)</f>
        <v/>
      </c>
    </row>
    <row r="120">
      <c r="A120" s="5" t="inlineStr">
        <is>
          <t>HARDWARE (6770)</t>
        </is>
      </c>
      <c r="B120" s="5" t="inlineStr">
        <is>
          <t>Repairs and Maintenance</t>
        </is>
      </c>
      <c r="C120" s="7" t="n">
        <v>0</v>
      </c>
      <c r="D120" s="7" t="n">
        <v>0</v>
      </c>
      <c r="E120" s="7" t="n">
        <v>0</v>
      </c>
      <c r="F120" s="7" t="n">
        <v>0</v>
      </c>
      <c r="G120" s="7" t="n">
        <v>0</v>
      </c>
      <c r="H120" s="7" t="n">
        <v>52.1</v>
      </c>
      <c r="I120" s="7" t="n">
        <v>0</v>
      </c>
      <c r="J120" s="7" t="n">
        <v>82.87</v>
      </c>
      <c r="K120" s="7" t="n">
        <v>23.45</v>
      </c>
      <c r="L120" s="7" t="n">
        <v>29.53</v>
      </c>
      <c r="M120" s="7" t="n">
        <v>0</v>
      </c>
      <c r="N120" s="7" t="n">
        <v>0</v>
      </c>
      <c r="O120" s="7">
        <f>SUM(C120:N120)</f>
        <v/>
      </c>
      <c r="P120" s="7">
        <f>SUM(L120:N120)</f>
        <v/>
      </c>
    </row>
    <row r="121">
      <c r="A121" s="5" t="inlineStr">
        <is>
          <t>TOOLS &amp; EQUIPMENT (6830)</t>
        </is>
      </c>
      <c r="B121" s="5" t="inlineStr">
        <is>
          <t>Repairs and Maintenance</t>
        </is>
      </c>
      <c r="C121" s="7" t="n">
        <v>58.25</v>
      </c>
      <c r="D121" s="7" t="n">
        <v>131.71</v>
      </c>
      <c r="E121" s="7" t="n">
        <v>50.75</v>
      </c>
      <c r="F121" s="7" t="n">
        <v>75.54000000000001</v>
      </c>
      <c r="G121" s="7" t="n">
        <v>0</v>
      </c>
      <c r="H121" s="7" t="n">
        <v>26.69</v>
      </c>
      <c r="I121" s="7" t="n">
        <v>0</v>
      </c>
      <c r="J121" s="7" t="n">
        <v>0</v>
      </c>
      <c r="K121" s="7" t="n">
        <v>54.62</v>
      </c>
      <c r="L121" s="7" t="n">
        <v>50.56</v>
      </c>
      <c r="M121" s="7" t="n">
        <v>0</v>
      </c>
      <c r="N121" s="7" t="n">
        <v>164.13</v>
      </c>
      <c r="O121" s="7">
        <f>SUM(C121:N121)</f>
        <v/>
      </c>
      <c r="P121" s="7">
        <f>SUM(L121:N121)</f>
        <v/>
      </c>
    </row>
    <row r="122">
      <c r="A122" s="5" t="inlineStr">
        <is>
          <t>UNIFORMS (6870)</t>
        </is>
      </c>
      <c r="B122" s="5" t="inlineStr">
        <is>
          <t>General and Administrative</t>
        </is>
      </c>
      <c r="C122" s="7" t="n">
        <v>0</v>
      </c>
      <c r="D122" s="7" t="n">
        <v>0</v>
      </c>
      <c r="E122" s="7" t="n">
        <v>0</v>
      </c>
      <c r="F122" s="7" t="n">
        <v>0</v>
      </c>
      <c r="G122" s="7" t="n">
        <v>0</v>
      </c>
      <c r="H122" s="7" t="n">
        <v>0</v>
      </c>
      <c r="I122" s="7" t="n">
        <v>0</v>
      </c>
      <c r="J122" s="7" t="n">
        <v>0</v>
      </c>
      <c r="K122" s="7" t="n">
        <v>162.02</v>
      </c>
      <c r="L122" s="7" t="n">
        <v>295.98</v>
      </c>
      <c r="M122" s="7" t="n">
        <v>180.9</v>
      </c>
      <c r="N122" s="7" t="n">
        <v>0</v>
      </c>
      <c r="O122" s="7">
        <f>SUM(C122:N122)</f>
        <v/>
      </c>
      <c r="P122" s="7">
        <f>SUM(L122:N122)</f>
        <v/>
      </c>
    </row>
    <row r="123">
      <c r="A123" s="5" t="inlineStr">
        <is>
          <t>GAS (7010)</t>
        </is>
      </c>
      <c r="B123" s="5" t="inlineStr">
        <is>
          <t>Utilities</t>
        </is>
      </c>
      <c r="C123" s="7" t="n">
        <v>372.61</v>
      </c>
      <c r="D123" s="7" t="n">
        <v>358.84</v>
      </c>
      <c r="E123" s="7" t="n">
        <v>389.37</v>
      </c>
      <c r="F123" s="7" t="n">
        <v>378.24</v>
      </c>
      <c r="G123" s="7" t="n">
        <v>394.02</v>
      </c>
      <c r="H123" s="7" t="n">
        <v>447.15</v>
      </c>
      <c r="I123" s="7" t="n">
        <v>446.5</v>
      </c>
      <c r="J123" s="7" t="n">
        <v>437.88</v>
      </c>
      <c r="K123" s="7" t="n">
        <v>437.03</v>
      </c>
      <c r="L123" s="7" t="n">
        <v>411.78</v>
      </c>
      <c r="M123" s="7" t="n">
        <v>405.8</v>
      </c>
      <c r="N123" s="7" t="n">
        <v>417.99</v>
      </c>
      <c r="O123" s="7">
        <f>SUM(C123:N123)</f>
        <v/>
      </c>
      <c r="P123" s="7">
        <f>SUM(L123:N123)</f>
        <v/>
      </c>
    </row>
    <row r="124">
      <c r="A124" s="5" t="inlineStr">
        <is>
          <t>TRASH REMOVAL (7025)</t>
        </is>
      </c>
      <c r="B124" s="5" t="inlineStr">
        <is>
          <t>Utilities</t>
        </is>
      </c>
      <c r="C124" s="7" t="n">
        <v>4285.47</v>
      </c>
      <c r="D124" s="7" t="n">
        <v>3691.78</v>
      </c>
      <c r="E124" s="7" t="n">
        <v>4773.51</v>
      </c>
      <c r="F124" s="7" t="n">
        <v>4133.24</v>
      </c>
      <c r="G124" s="7" t="n">
        <v>4133.24</v>
      </c>
      <c r="H124" s="7" t="n">
        <v>4654.34</v>
      </c>
      <c r="I124" s="7" t="n">
        <v>4948.45</v>
      </c>
      <c r="J124" s="7" t="n">
        <v>5937.78</v>
      </c>
      <c r="K124" s="7" t="n">
        <v>4467.75</v>
      </c>
      <c r="L124" s="7" t="n">
        <v>6088.55</v>
      </c>
      <c r="M124" s="7" t="n">
        <v>4604.27</v>
      </c>
      <c r="N124" s="7" t="n">
        <v>5381.09</v>
      </c>
      <c r="O124" s="7">
        <f>SUM(C124:N124)</f>
        <v/>
      </c>
      <c r="P124" s="7">
        <f>SUM(L124:N124)</f>
        <v/>
      </c>
    </row>
    <row r="125">
      <c r="A125" s="5" t="inlineStr">
        <is>
          <t>VALET TRASH (7026)</t>
        </is>
      </c>
      <c r="B125" s="5" t="inlineStr">
        <is>
          <t>Utilities</t>
        </is>
      </c>
      <c r="C125" s="7" t="n">
        <v>3243.3</v>
      </c>
      <c r="D125" s="7" t="n">
        <v>3243.3</v>
      </c>
      <c r="E125" s="7" t="n">
        <v>2801.84</v>
      </c>
      <c r="F125" s="7" t="n">
        <v>2801.84</v>
      </c>
      <c r="G125" s="7" t="n">
        <v>2801.84</v>
      </c>
      <c r="H125" s="7" t="n">
        <v>3242.81</v>
      </c>
      <c r="I125" s="7" t="n">
        <v>3331.65</v>
      </c>
      <c r="J125" s="7" t="n">
        <v>3343.34</v>
      </c>
      <c r="K125" s="7" t="n">
        <v>3343.34</v>
      </c>
      <c r="L125" s="7" t="n">
        <v>3542.84</v>
      </c>
      <c r="M125" s="7" t="n">
        <v>3220.21</v>
      </c>
      <c r="N125" s="7" t="n">
        <v>2272.02</v>
      </c>
      <c r="O125" s="7">
        <f>SUM(C125:N125)</f>
        <v/>
      </c>
      <c r="P125" s="7">
        <f>SUM(L125:N125)</f>
        <v/>
      </c>
    </row>
    <row r="126">
      <c r="A126" s="5" t="inlineStr">
        <is>
          <t>ELECTRICITY - COMMON AREA (7030)</t>
        </is>
      </c>
      <c r="B126" s="5" t="inlineStr">
        <is>
          <t>Utilities</t>
        </is>
      </c>
      <c r="C126" s="7" t="n">
        <v>2643.59</v>
      </c>
      <c r="D126" s="7" t="n">
        <v>2747.93</v>
      </c>
      <c r="E126" s="7" t="n">
        <v>2289.15</v>
      </c>
      <c r="F126" s="7" t="n">
        <v>1921.28</v>
      </c>
      <c r="G126" s="7" t="n">
        <v>1471.78</v>
      </c>
      <c r="H126" s="7" t="n">
        <v>1428.5</v>
      </c>
      <c r="I126" s="7" t="n">
        <v>1490.1</v>
      </c>
      <c r="J126" s="7" t="n">
        <v>1381.93</v>
      </c>
      <c r="K126" s="7" t="n">
        <v>1439.3</v>
      </c>
      <c r="L126" s="7" t="n">
        <v>1670.9</v>
      </c>
      <c r="M126" s="7" t="n">
        <v>1840.58</v>
      </c>
      <c r="N126" s="7" t="n">
        <v>2006.24</v>
      </c>
      <c r="O126" s="7">
        <f>SUM(C126:N126)</f>
        <v/>
      </c>
      <c r="P126" s="7">
        <f>SUM(L126:N126)</f>
        <v/>
      </c>
    </row>
    <row r="127">
      <c r="A127" s="5" t="inlineStr">
        <is>
          <t>ELECTRICITY - VACANT (7040)</t>
        </is>
      </c>
      <c r="B127" s="5" t="inlineStr">
        <is>
          <t>Utilities</t>
        </is>
      </c>
      <c r="C127" s="7" t="n">
        <v>2616.13</v>
      </c>
      <c r="D127" s="7" t="n">
        <v>1870.64</v>
      </c>
      <c r="E127" s="7" t="n">
        <v>2122.94</v>
      </c>
      <c r="F127" s="7" t="n">
        <v>280.28</v>
      </c>
      <c r="G127" s="7" t="n">
        <v>1638.94</v>
      </c>
      <c r="H127" s="7" t="n">
        <v>895.22</v>
      </c>
      <c r="I127" s="7" t="n">
        <v>906.35</v>
      </c>
      <c r="J127" s="7" t="n">
        <v>787.6900000000001</v>
      </c>
      <c r="K127" s="7" t="n">
        <v>514.1</v>
      </c>
      <c r="L127" s="7" t="n">
        <v>749.55</v>
      </c>
      <c r="M127" s="7" t="n">
        <v>1135.74</v>
      </c>
      <c r="N127" s="7" t="n">
        <v>1086.54</v>
      </c>
      <c r="O127" s="7">
        <f>SUM(C127:N127)</f>
        <v/>
      </c>
      <c r="P127" s="7">
        <f>SUM(L127:N127)</f>
        <v/>
      </c>
    </row>
    <row r="128">
      <c r="A128" s="5" t="inlineStr">
        <is>
          <t>RECOVERABLE ELEC/GAS/WATER (7050)</t>
        </is>
      </c>
      <c r="B128" s="5" t="inlineStr">
        <is>
          <t>Utilities</t>
        </is>
      </c>
      <c r="C128" s="7" t="n">
        <v>648.2</v>
      </c>
      <c r="D128" s="7" t="n">
        <v>235.31</v>
      </c>
      <c r="E128" s="7" t="n">
        <v>908.0599999999999</v>
      </c>
      <c r="F128" s="7" t="n">
        <v>83.20999999999999</v>
      </c>
      <c r="G128" s="7" t="n">
        <v>426.13</v>
      </c>
      <c r="H128" s="7" t="n">
        <v>486.82</v>
      </c>
      <c r="I128" s="7" t="n">
        <v>241.53</v>
      </c>
      <c r="J128" s="7" t="n">
        <v>348.99</v>
      </c>
      <c r="K128" s="7" t="n">
        <v>197.29</v>
      </c>
      <c r="L128" s="7" t="n">
        <v>-21.05</v>
      </c>
      <c r="M128" s="7" t="n">
        <v>236.51</v>
      </c>
      <c r="N128" s="7" t="n">
        <v>258.38</v>
      </c>
      <c r="O128" s="7">
        <f>SUM(C128:N128)</f>
        <v/>
      </c>
      <c r="P128" s="7">
        <f>SUM(L128:N128)</f>
        <v/>
      </c>
    </row>
    <row r="129">
      <c r="A129" s="5" t="inlineStr">
        <is>
          <t>WATER (7060)</t>
        </is>
      </c>
      <c r="B129" s="5" t="inlineStr">
        <is>
          <t>Utilities</t>
        </is>
      </c>
      <c r="C129" s="7" t="n">
        <v>8992.870000000001</v>
      </c>
      <c r="D129" s="7" t="n">
        <v>10082.22</v>
      </c>
      <c r="E129" s="7" t="n">
        <v>8962.389999999999</v>
      </c>
      <c r="F129" s="7" t="n">
        <v>8619.200000000001</v>
      </c>
      <c r="G129" s="7" t="n">
        <v>6751.26</v>
      </c>
      <c r="H129" s="7" t="n">
        <v>8631.91</v>
      </c>
      <c r="I129" s="7" t="n">
        <v>8123.54</v>
      </c>
      <c r="J129" s="7" t="n">
        <v>8025.13</v>
      </c>
      <c r="K129" s="7" t="n">
        <v>7859.82</v>
      </c>
      <c r="L129" s="7" t="n">
        <v>8318.25</v>
      </c>
      <c r="M129" s="7" t="n">
        <v>8509.74</v>
      </c>
      <c r="N129" s="7" t="n">
        <v>9420.92</v>
      </c>
      <c r="O129" s="7">
        <f>SUM(C129:N129)</f>
        <v/>
      </c>
      <c r="P129" s="7">
        <f>SUM(L129:N129)</f>
        <v/>
      </c>
    </row>
    <row r="130">
      <c r="A130" s="5" t="inlineStr">
        <is>
          <t>SEWAGE (7070)</t>
        </is>
      </c>
      <c r="B130" s="5" t="inlineStr">
        <is>
          <t>Utilities</t>
        </is>
      </c>
      <c r="C130" s="7" t="n">
        <v>7424.52</v>
      </c>
      <c r="D130" s="7" t="n">
        <v>8307.17</v>
      </c>
      <c r="E130" s="7" t="n">
        <v>7399.79</v>
      </c>
      <c r="F130" s="7" t="n">
        <v>7121.77</v>
      </c>
      <c r="G130" s="7" t="n">
        <v>5608.32</v>
      </c>
      <c r="H130" s="7" t="n">
        <v>7132.05</v>
      </c>
      <c r="I130" s="7" t="n">
        <v>6640.8</v>
      </c>
      <c r="J130" s="7" t="n">
        <v>6562.17</v>
      </c>
      <c r="K130" s="7" t="n">
        <v>6430.08</v>
      </c>
      <c r="L130" s="7" t="n">
        <v>6796.4</v>
      </c>
      <c r="M130" s="7" t="n">
        <v>6949.44</v>
      </c>
      <c r="N130" s="7" t="n">
        <v>7677.61</v>
      </c>
      <c r="O130" s="7">
        <f>SUM(C130:N130)</f>
        <v/>
      </c>
      <c r="P130" s="7">
        <f>SUM(L130:N130)</f>
        <v/>
      </c>
    </row>
    <row r="131">
      <c r="A131" s="5" t="inlineStr">
        <is>
          <t>UTILITY BILLING EXPENSE (7075)</t>
        </is>
      </c>
      <c r="B131" s="5" t="inlineStr">
        <is>
          <t>Utilities</t>
        </is>
      </c>
      <c r="C131" s="7" t="n">
        <v>906.3</v>
      </c>
      <c r="D131" s="7" t="n">
        <v>907.39</v>
      </c>
      <c r="E131" s="7" t="n">
        <v>869.87</v>
      </c>
      <c r="F131" s="7" t="n">
        <v>867.0700000000001</v>
      </c>
      <c r="G131" s="7" t="n">
        <v>879.98</v>
      </c>
      <c r="H131" s="7" t="n">
        <v>851.96</v>
      </c>
      <c r="I131" s="7" t="n">
        <v>860.37</v>
      </c>
      <c r="J131" s="7" t="n">
        <v>882.79</v>
      </c>
      <c r="K131" s="7" t="n">
        <v>912.14</v>
      </c>
      <c r="L131" s="7" t="n">
        <v>905.6799999999999</v>
      </c>
      <c r="M131" s="7" t="n">
        <v>884.97</v>
      </c>
      <c r="N131" s="7" t="n">
        <v>919.46</v>
      </c>
      <c r="O131" s="7">
        <f>SUM(C131:N131)</f>
        <v/>
      </c>
      <c r="P131" s="7">
        <f>SUM(L131:N131)</f>
        <v/>
      </c>
    </row>
    <row r="132">
      <c r="A132" s="5" t="inlineStr">
        <is>
          <t>REAL ESTATE TAXES (7110)</t>
        </is>
      </c>
      <c r="B132" s="5" t="inlineStr">
        <is>
          <t>Property Taxes</t>
        </is>
      </c>
      <c r="C132" s="7" t="n">
        <v>19353.4</v>
      </c>
      <c r="D132" s="7" t="n">
        <v>19353.4</v>
      </c>
      <c r="E132" s="7" t="n">
        <v>19353.4</v>
      </c>
      <c r="F132" s="7" t="n">
        <v>23040.65</v>
      </c>
      <c r="G132" s="7" t="n">
        <v>19722.12</v>
      </c>
      <c r="H132" s="7" t="n">
        <v>19722.12</v>
      </c>
      <c r="I132" s="7" t="n">
        <v>19836.95</v>
      </c>
      <c r="J132" s="7" t="n">
        <v>19836.95</v>
      </c>
      <c r="K132" s="7" t="n">
        <v>19836.95</v>
      </c>
      <c r="L132" s="7" t="n">
        <v>19836.95</v>
      </c>
      <c r="M132" s="7" t="n">
        <v>19836.95</v>
      </c>
      <c r="N132" s="7" t="n">
        <v>19836.95</v>
      </c>
      <c r="O132" s="7">
        <f>SUM(C132:N132)</f>
        <v/>
      </c>
      <c r="P132" s="7">
        <f>SUM(L132:N132)</f>
        <v/>
      </c>
    </row>
    <row r="133">
      <c r="A133" s="5" t="inlineStr">
        <is>
          <t>LICENSES &amp; FEES (7130)</t>
        </is>
      </c>
      <c r="B133" s="5" t="inlineStr">
        <is>
          <t>General and Administrative</t>
        </is>
      </c>
      <c r="C133" s="7" t="n">
        <v>0</v>
      </c>
      <c r="D133" s="7" t="n">
        <v>0</v>
      </c>
      <c r="E133" s="7" t="n">
        <v>0</v>
      </c>
      <c r="F133" s="7" t="n">
        <v>0</v>
      </c>
      <c r="G133" s="7" t="n">
        <v>47.5</v>
      </c>
      <c r="H133" s="7" t="n">
        <v>0</v>
      </c>
      <c r="I133" s="7" t="n">
        <v>0</v>
      </c>
      <c r="J133" s="7" t="n">
        <v>0</v>
      </c>
      <c r="K133" s="7" t="n">
        <v>0</v>
      </c>
      <c r="L133" s="7" t="n">
        <v>1495.36</v>
      </c>
      <c r="M133" s="7" t="n">
        <v>0</v>
      </c>
      <c r="N133" s="7" t="n">
        <v>0</v>
      </c>
      <c r="O133" s="7">
        <f>SUM(C133:N133)</f>
        <v/>
      </c>
      <c r="P133" s="7">
        <f>SUM(L133:N133)</f>
        <v/>
      </c>
    </row>
    <row r="134">
      <c r="A134" s="5" t="inlineStr">
        <is>
          <t>LIABILITY INSURANCE (7210)</t>
        </is>
      </c>
      <c r="B134" s="5" t="inlineStr">
        <is>
          <t>Insurance</t>
        </is>
      </c>
      <c r="C134" s="7" t="n">
        <v>6014.63</v>
      </c>
      <c r="D134" s="7" t="n">
        <v>6014.63</v>
      </c>
      <c r="E134" s="7" t="n">
        <v>6014.63</v>
      </c>
      <c r="F134" s="7" t="n">
        <v>5815.44</v>
      </c>
      <c r="G134" s="7" t="n">
        <v>6842.32</v>
      </c>
      <c r="H134" s="7" t="n">
        <v>5815.44</v>
      </c>
      <c r="I134" s="7" t="n">
        <v>5815.44</v>
      </c>
      <c r="J134" s="7" t="n">
        <v>5815.44</v>
      </c>
      <c r="K134" s="7" t="n">
        <v>5815.44</v>
      </c>
      <c r="L134" s="7" t="n">
        <v>5815.44</v>
      </c>
      <c r="M134" s="7" t="n">
        <v>5815.44</v>
      </c>
      <c r="N134" s="7" t="n">
        <v>5815.44</v>
      </c>
      <c r="O134" s="7">
        <f>SUM(C134:N134)</f>
        <v/>
      </c>
      <c r="P134" s="7">
        <f>SUM(L134:N134)</f>
        <v/>
      </c>
    </row>
    <row r="135">
      <c r="A135" s="5" t="inlineStr">
        <is>
          <t>PROPERTY INSURANCE (7220)</t>
        </is>
      </c>
      <c r="B135" s="5" t="inlineStr">
        <is>
          <t>Insurance</t>
        </is>
      </c>
      <c r="C135" s="7" t="n">
        <v>8080.12</v>
      </c>
      <c r="D135" s="7" t="n">
        <v>8080.12</v>
      </c>
      <c r="E135" s="7" t="n">
        <v>8080.12</v>
      </c>
      <c r="F135" s="7" t="n">
        <v>8080.12</v>
      </c>
      <c r="G135" s="7" t="n">
        <v>8080.12</v>
      </c>
      <c r="H135" s="7" t="n">
        <v>8080.12</v>
      </c>
      <c r="I135" s="7" t="n">
        <v>8080.12</v>
      </c>
      <c r="J135" s="7" t="n">
        <v>8080.12</v>
      </c>
      <c r="K135" s="7" t="n">
        <v>8080.12</v>
      </c>
      <c r="L135" s="7" t="n">
        <v>8080.16</v>
      </c>
      <c r="M135" s="7" t="n">
        <v>6868.1</v>
      </c>
      <c r="N135" s="7" t="n">
        <v>6070.9</v>
      </c>
      <c r="O135" s="7">
        <f>SUM(C135:N135)</f>
        <v/>
      </c>
      <c r="P135" s="7">
        <f>SUM(L135:N135)</f>
        <v/>
      </c>
    </row>
    <row r="137">
      <c r="A137" s="13" t="inlineStr">
        <is>
          <t>Monthly revenue (computed)</t>
        </is>
      </c>
      <c r="B137" s="2" t="inlineStr">
        <is>
          <t>derived</t>
        </is>
      </c>
      <c r="C137" s="22">
        <f>IF(COUNTIF($B$6:$B$135,"Gross Scheduled Rent")&gt;0,SUMIF($B$6:$B$135,"Gross Scheduled Rent",C$6:C$135),SUMIF($B$6:$B$135,"Gross Potential Rent",C$6:C$135)+SUMIF($B$6:$B$135,"Gain / (Loss) to Lease",C$6:C$135))+SUMIF($B$6:$B$135,"Vacancy",C$6:C$135)+SUMIF($B$6:$B$135,"Concessions",C$6:C$135)+SUMIF($B$6:$B$135,"Non-Revenue Units",C$6:C$135)+SUMIF($B$6:$B$135,"Delinquency",C$6:C$135)+SUMIF($B$6:$B$135,"Utility Reimbursements",C$6:C$135)+SUMIF($B$6:$B$135,"Other Income",C$6:C$135)+SUMIF($B$6:$B$135,"Revenue Adjustments",C$6:C$135)</f>
        <v/>
      </c>
      <c r="D137" s="22">
        <f>IF(COUNTIF($B$6:$B$135,"Gross Scheduled Rent")&gt;0,SUMIF($B$6:$B$135,"Gross Scheduled Rent",D$6:D$135),SUMIF($B$6:$B$135,"Gross Potential Rent",D$6:D$135)+SUMIF($B$6:$B$135,"Gain / (Loss) to Lease",D$6:D$135))+SUMIF($B$6:$B$135,"Vacancy",D$6:D$135)+SUMIF($B$6:$B$135,"Concessions",D$6:D$135)+SUMIF($B$6:$B$135,"Non-Revenue Units",D$6:D$135)+SUMIF($B$6:$B$135,"Delinquency",D$6:D$135)+SUMIF($B$6:$B$135,"Utility Reimbursements",D$6:D$135)+SUMIF($B$6:$B$135,"Other Income",D$6:D$135)+SUMIF($B$6:$B$135,"Revenue Adjustments",D$6:D$135)</f>
        <v/>
      </c>
      <c r="E137" s="22">
        <f>IF(COUNTIF($B$6:$B$135,"Gross Scheduled Rent")&gt;0,SUMIF($B$6:$B$135,"Gross Scheduled Rent",E$6:E$135),SUMIF($B$6:$B$135,"Gross Potential Rent",E$6:E$135)+SUMIF($B$6:$B$135,"Gain / (Loss) to Lease",E$6:E$135))+SUMIF($B$6:$B$135,"Vacancy",E$6:E$135)+SUMIF($B$6:$B$135,"Concessions",E$6:E$135)+SUMIF($B$6:$B$135,"Non-Revenue Units",E$6:E$135)+SUMIF($B$6:$B$135,"Delinquency",E$6:E$135)+SUMIF($B$6:$B$135,"Utility Reimbursements",E$6:E$135)+SUMIF($B$6:$B$135,"Other Income",E$6:E$135)+SUMIF($B$6:$B$135,"Revenue Adjustments",E$6:E$135)</f>
        <v/>
      </c>
      <c r="F137" s="22">
        <f>IF(COUNTIF($B$6:$B$135,"Gross Scheduled Rent")&gt;0,SUMIF($B$6:$B$135,"Gross Scheduled Rent",F$6:F$135),SUMIF($B$6:$B$135,"Gross Potential Rent",F$6:F$135)+SUMIF($B$6:$B$135,"Gain / (Loss) to Lease",F$6:F$135))+SUMIF($B$6:$B$135,"Vacancy",F$6:F$135)+SUMIF($B$6:$B$135,"Concessions",F$6:F$135)+SUMIF($B$6:$B$135,"Non-Revenue Units",F$6:F$135)+SUMIF($B$6:$B$135,"Delinquency",F$6:F$135)+SUMIF($B$6:$B$135,"Utility Reimbursements",F$6:F$135)+SUMIF($B$6:$B$135,"Other Income",F$6:F$135)+SUMIF($B$6:$B$135,"Revenue Adjustments",F$6:F$135)</f>
        <v/>
      </c>
      <c r="G137" s="22">
        <f>IF(COUNTIF($B$6:$B$135,"Gross Scheduled Rent")&gt;0,SUMIF($B$6:$B$135,"Gross Scheduled Rent",G$6:G$135),SUMIF($B$6:$B$135,"Gross Potential Rent",G$6:G$135)+SUMIF($B$6:$B$135,"Gain / (Loss) to Lease",G$6:G$135))+SUMIF($B$6:$B$135,"Vacancy",G$6:G$135)+SUMIF($B$6:$B$135,"Concessions",G$6:G$135)+SUMIF($B$6:$B$135,"Non-Revenue Units",G$6:G$135)+SUMIF($B$6:$B$135,"Delinquency",G$6:G$135)+SUMIF($B$6:$B$135,"Utility Reimbursements",G$6:G$135)+SUMIF($B$6:$B$135,"Other Income",G$6:G$135)+SUMIF($B$6:$B$135,"Revenue Adjustments",G$6:G$135)</f>
        <v/>
      </c>
      <c r="H137" s="22">
        <f>IF(COUNTIF($B$6:$B$135,"Gross Scheduled Rent")&gt;0,SUMIF($B$6:$B$135,"Gross Scheduled Rent",H$6:H$135),SUMIF($B$6:$B$135,"Gross Potential Rent",H$6:H$135)+SUMIF($B$6:$B$135,"Gain / (Loss) to Lease",H$6:H$135))+SUMIF($B$6:$B$135,"Vacancy",H$6:H$135)+SUMIF($B$6:$B$135,"Concessions",H$6:H$135)+SUMIF($B$6:$B$135,"Non-Revenue Units",H$6:H$135)+SUMIF($B$6:$B$135,"Delinquency",H$6:H$135)+SUMIF($B$6:$B$135,"Utility Reimbursements",H$6:H$135)+SUMIF($B$6:$B$135,"Other Income",H$6:H$135)+SUMIF($B$6:$B$135,"Revenue Adjustments",H$6:H$135)</f>
        <v/>
      </c>
      <c r="I137" s="22">
        <f>IF(COUNTIF($B$6:$B$135,"Gross Scheduled Rent")&gt;0,SUMIF($B$6:$B$135,"Gross Scheduled Rent",I$6:I$135),SUMIF($B$6:$B$135,"Gross Potential Rent",I$6:I$135)+SUMIF($B$6:$B$135,"Gain / (Loss) to Lease",I$6:I$135))+SUMIF($B$6:$B$135,"Vacancy",I$6:I$135)+SUMIF($B$6:$B$135,"Concessions",I$6:I$135)+SUMIF($B$6:$B$135,"Non-Revenue Units",I$6:I$135)+SUMIF($B$6:$B$135,"Delinquency",I$6:I$135)+SUMIF($B$6:$B$135,"Utility Reimbursements",I$6:I$135)+SUMIF($B$6:$B$135,"Other Income",I$6:I$135)+SUMIF($B$6:$B$135,"Revenue Adjustments",I$6:I$135)</f>
        <v/>
      </c>
      <c r="J137" s="22">
        <f>IF(COUNTIF($B$6:$B$135,"Gross Scheduled Rent")&gt;0,SUMIF($B$6:$B$135,"Gross Scheduled Rent",J$6:J$135),SUMIF($B$6:$B$135,"Gross Potential Rent",J$6:J$135)+SUMIF($B$6:$B$135,"Gain / (Loss) to Lease",J$6:J$135))+SUMIF($B$6:$B$135,"Vacancy",J$6:J$135)+SUMIF($B$6:$B$135,"Concessions",J$6:J$135)+SUMIF($B$6:$B$135,"Non-Revenue Units",J$6:J$135)+SUMIF($B$6:$B$135,"Delinquency",J$6:J$135)+SUMIF($B$6:$B$135,"Utility Reimbursements",J$6:J$135)+SUMIF($B$6:$B$135,"Other Income",J$6:J$135)+SUMIF($B$6:$B$135,"Revenue Adjustments",J$6:J$135)</f>
        <v/>
      </c>
      <c r="K137" s="22">
        <f>IF(COUNTIF($B$6:$B$135,"Gross Scheduled Rent")&gt;0,SUMIF($B$6:$B$135,"Gross Scheduled Rent",K$6:K$135),SUMIF($B$6:$B$135,"Gross Potential Rent",K$6:K$135)+SUMIF($B$6:$B$135,"Gain / (Loss) to Lease",K$6:K$135))+SUMIF($B$6:$B$135,"Vacancy",K$6:K$135)+SUMIF($B$6:$B$135,"Concessions",K$6:K$135)+SUMIF($B$6:$B$135,"Non-Revenue Units",K$6:K$135)+SUMIF($B$6:$B$135,"Delinquency",K$6:K$135)+SUMIF($B$6:$B$135,"Utility Reimbursements",K$6:K$135)+SUMIF($B$6:$B$135,"Other Income",K$6:K$135)+SUMIF($B$6:$B$135,"Revenue Adjustments",K$6:K$135)</f>
        <v/>
      </c>
      <c r="L137" s="22">
        <f>IF(COUNTIF($B$6:$B$135,"Gross Scheduled Rent")&gt;0,SUMIF($B$6:$B$135,"Gross Scheduled Rent",L$6:L$135),SUMIF($B$6:$B$135,"Gross Potential Rent",L$6:L$135)+SUMIF($B$6:$B$135,"Gain / (Loss) to Lease",L$6:L$135))+SUMIF($B$6:$B$135,"Vacancy",L$6:L$135)+SUMIF($B$6:$B$135,"Concessions",L$6:L$135)+SUMIF($B$6:$B$135,"Non-Revenue Units",L$6:L$135)+SUMIF($B$6:$B$135,"Delinquency",L$6:L$135)+SUMIF($B$6:$B$135,"Utility Reimbursements",L$6:L$135)+SUMIF($B$6:$B$135,"Other Income",L$6:L$135)+SUMIF($B$6:$B$135,"Revenue Adjustments",L$6:L$135)</f>
        <v/>
      </c>
      <c r="M137" s="22">
        <f>IF(COUNTIF($B$6:$B$135,"Gross Scheduled Rent")&gt;0,SUMIF($B$6:$B$135,"Gross Scheduled Rent",M$6:M$135),SUMIF($B$6:$B$135,"Gross Potential Rent",M$6:M$135)+SUMIF($B$6:$B$135,"Gain / (Loss) to Lease",M$6:M$135))+SUMIF($B$6:$B$135,"Vacancy",M$6:M$135)+SUMIF($B$6:$B$135,"Concessions",M$6:M$135)+SUMIF($B$6:$B$135,"Non-Revenue Units",M$6:M$135)+SUMIF($B$6:$B$135,"Delinquency",M$6:M$135)+SUMIF($B$6:$B$135,"Utility Reimbursements",M$6:M$135)+SUMIF($B$6:$B$135,"Other Income",M$6:M$135)+SUMIF($B$6:$B$135,"Revenue Adjustments",M$6:M$135)</f>
        <v/>
      </c>
      <c r="N137" s="22">
        <f>IF(COUNTIF($B$6:$B$135,"Gross Scheduled Rent")&gt;0,SUMIF($B$6:$B$135,"Gross Scheduled Rent",N$6:N$135),SUMIF($B$6:$B$135,"Gross Potential Rent",N$6:N$135)+SUMIF($B$6:$B$135,"Gain / (Loss) to Lease",N$6:N$135))+SUMIF($B$6:$B$135,"Vacancy",N$6:N$135)+SUMIF($B$6:$B$135,"Concessions",N$6:N$135)+SUMIF($B$6:$B$135,"Non-Revenue Units",N$6:N$135)+SUMIF($B$6:$B$135,"Delinquency",N$6:N$135)+SUMIF($B$6:$B$135,"Utility Reimbursements",N$6:N$135)+SUMIF($B$6:$B$135,"Other Income",N$6:N$135)+SUMIF($B$6:$B$135,"Revenue Adjustments",N$6:N$135)</f>
        <v/>
      </c>
      <c r="O137" s="22">
        <f>SUM(C137:N137)</f>
        <v/>
      </c>
      <c r="P137" s="22">
        <f>SUM(L137:N137)</f>
        <v/>
      </c>
    </row>
    <row r="138">
      <c r="A138" s="2" t="inlineStr">
        <is>
          <t>Revenue by month, built from the same category SUMIFs as the rollup. Gross scheduled rent falls back to gross potential rent plus gain/(loss) to lease where the statement did not print it.</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91"/>
  <sheetViews>
    <sheetView workbookViewId="0">
      <pane ySplit="5" topLeftCell="A6" activePane="bottomLeft" state="frozen"/>
      <selection pane="bottomLeft" activeCell="A1" sqref="A1"/>
    </sheetView>
  </sheetViews>
  <sheetFormatPr baseColWidth="8" defaultRowHeight="15"/>
  <cols>
    <col width="34" customWidth="1" min="1" max="1"/>
    <col width="16" customWidth="1" min="2" max="2"/>
    <col width="18" customWidth="1" min="3" max="3"/>
    <col width="16" customWidth="1" min="4" max="4"/>
    <col width="14" customWidth="1" min="5" max="5"/>
  </cols>
  <sheetData>
    <row r="1">
      <c r="A1" s="1" t="inlineStr">
        <is>
          <t>P&amp;L summary</t>
        </is>
      </c>
    </row>
    <row r="2">
      <c r="A2" s="2" t="inlineStr">
        <is>
          <t>Sample Mesa Apt — as of 2026-08-31</t>
        </is>
      </c>
    </row>
    <row r="3">
      <c r="A3" s="2" t="inlineStr">
        <is>
          <t>Every category row is a SUMIF over the T-12 Data tab, so the arithmetic is auditable in the workbook rather than pasted in.</t>
        </is>
      </c>
    </row>
    <row r="4">
      <c r="A4" s="3" t="n"/>
      <c r="B4" s="3" t="n"/>
      <c r="C4" s="3" t="n"/>
      <c r="D4" s="3" t="n"/>
      <c r="E4" s="3" t="n"/>
      <c r="F4" s="3" t="n"/>
      <c r="G4" s="3" t="n"/>
      <c r="H4" s="3" t="n"/>
    </row>
    <row r="5">
      <c r="A5" s="14" t="inlineStr">
        <is>
          <t>Line item</t>
        </is>
      </c>
      <c r="B5" s="14" t="inlineStr">
        <is>
          <t>T-12</t>
        </is>
      </c>
      <c r="C5" s="14" t="inlineStr">
        <is>
          <t>T-3 annualized</t>
        </is>
      </c>
      <c r="D5" s="14" t="inlineStr">
        <is>
          <t>Per unit (T-12)</t>
        </is>
      </c>
      <c r="E5" s="14" t="inlineStr">
        <is>
          <t>% of revenue</t>
        </is>
      </c>
    </row>
    <row r="6">
      <c r="A6" s="23" t="inlineStr">
        <is>
          <t>Gross Potential Rent</t>
        </is>
      </c>
      <c r="B6" s="24">
        <f>IF(COUNTIF('T-12 Raw data'!$B$6:$B$135,$A6)&gt;0,SUMIF('T-12 Raw data'!$B$6:$B$135,$A6,'T-12 Raw data'!$O$6:$O$135),"")</f>
        <v/>
      </c>
      <c r="C6" s="24">
        <f>IF(COUNTIF('T-12 Raw data'!$B$6:$B$135,$A6)&gt;0,SUMIF('T-12 Raw data'!$B$6:$B$135,$A6,'T-12 Raw data'!$P$6:$P$135)*4,"")</f>
        <v/>
      </c>
      <c r="D6" s="24">
        <f>IFERROR(B6/334,"")</f>
        <v/>
      </c>
      <c r="E6" s="25">
        <f>IFERROR(B6/B16,"")</f>
        <v/>
      </c>
    </row>
    <row r="7">
      <c r="A7" s="23" t="inlineStr">
        <is>
          <t>Gain / (Loss) to Lease</t>
        </is>
      </c>
      <c r="B7" s="24">
        <f>IF(COUNTIF('T-12 Raw data'!$B$6:$B$135,$A7)&gt;0,SUMIF('T-12 Raw data'!$B$6:$B$135,$A7,'T-12 Raw data'!$O$6:$O$135),"")</f>
        <v/>
      </c>
      <c r="C7" s="24">
        <f>IF(COUNTIF('T-12 Raw data'!$B$6:$B$135,$A7)&gt;0,SUMIF('T-12 Raw data'!$B$6:$B$135,$A7,'T-12 Raw data'!$P$6:$P$135)*4,"")</f>
        <v/>
      </c>
      <c r="D7" s="24">
        <f>IFERROR(B7/334,"")</f>
        <v/>
      </c>
      <c r="E7" s="25">
        <f>IFERROR(B7/B16,"")</f>
        <v/>
      </c>
    </row>
    <row r="8">
      <c r="A8" s="19" t="inlineStr">
        <is>
          <t>Gross Scheduled Rent</t>
        </is>
      </c>
      <c r="B8" s="20">
        <f>IF(COUNTIF('T-12 Raw data'!$B$6:$B$135,$A8)&gt;0,SUMIF('T-12 Raw data'!$B$6:$B$135,$A8,'T-12 Raw data'!$O$6:$O$135),IF(COUNTIF('T-12 Raw data'!$B$6:$B$135,$A6)+COUNTIF('T-12 Raw data'!$B$6:$B$135,$A7)&gt;0,IF(B6="",0,B6)+IF(B7="",0,B7),""))</f>
        <v/>
      </c>
      <c r="C8" s="20">
        <f>IF(COUNTIF('T-12 Raw data'!$B$6:$B$135,$A8)&gt;0,SUMIF('T-12 Raw data'!$B$6:$B$135,$A8,'T-12 Raw data'!$P$6:$P$135)*4,IF(COUNTIF('T-12 Raw data'!$B$6:$B$135,$A6)+COUNTIF('T-12 Raw data'!$B$6:$B$135,$A7)&gt;0,IF(C6="",0,C6)+IF(C7="",0,C7),""))</f>
        <v/>
      </c>
      <c r="D8" s="20">
        <f>IFERROR(B8/334,"")</f>
        <v/>
      </c>
      <c r="E8" s="21">
        <f>IFERROR(B8/B16,"")</f>
        <v/>
      </c>
    </row>
    <row r="9">
      <c r="A9" s="23" t="inlineStr">
        <is>
          <t>Vacancy</t>
        </is>
      </c>
      <c r="B9" s="24">
        <f>IF(COUNTIF('T-12 Raw data'!$B$6:$B$135,$A9)&gt;0,SUMIF('T-12 Raw data'!$B$6:$B$135,$A9,'T-12 Raw data'!$O$6:$O$135),"")</f>
        <v/>
      </c>
      <c r="C9" s="24">
        <f>IF(COUNTIF('T-12 Raw data'!$B$6:$B$135,$A9)&gt;0,SUMIF('T-12 Raw data'!$B$6:$B$135,$A9,'T-12 Raw data'!$P$6:$P$135)*4,"")</f>
        <v/>
      </c>
      <c r="D9" s="24">
        <f>IFERROR(B9/334,"")</f>
        <v/>
      </c>
      <c r="E9" s="25">
        <f>IFERROR(B9/B16,"")</f>
        <v/>
      </c>
    </row>
    <row r="10">
      <c r="A10" s="23" t="inlineStr">
        <is>
          <t>Concessions</t>
        </is>
      </c>
      <c r="B10" s="24">
        <f>IF(COUNTIF('T-12 Raw data'!$B$6:$B$135,$A10)&gt;0,SUMIF('T-12 Raw data'!$B$6:$B$135,$A10,'T-12 Raw data'!$O$6:$O$135),"")</f>
        <v/>
      </c>
      <c r="C10" s="24">
        <f>IF(COUNTIF('T-12 Raw data'!$B$6:$B$135,$A10)&gt;0,SUMIF('T-12 Raw data'!$B$6:$B$135,$A10,'T-12 Raw data'!$P$6:$P$135)*4,"")</f>
        <v/>
      </c>
      <c r="D10" s="24">
        <f>IFERROR(B10/334,"")</f>
        <v/>
      </c>
      <c r="E10" s="25">
        <f>IFERROR(B10/B16,"")</f>
        <v/>
      </c>
    </row>
    <row r="11">
      <c r="A11" s="23" t="inlineStr">
        <is>
          <t>Non-Revenue Units</t>
        </is>
      </c>
      <c r="B11" s="24">
        <f>IF(COUNTIF('T-12 Raw data'!$B$6:$B$135,$A11)&gt;0,SUMIF('T-12 Raw data'!$B$6:$B$135,$A11,'T-12 Raw data'!$O$6:$O$135),"")</f>
        <v/>
      </c>
      <c r="C11" s="24">
        <f>IF(COUNTIF('T-12 Raw data'!$B$6:$B$135,$A11)&gt;0,SUMIF('T-12 Raw data'!$B$6:$B$135,$A11,'T-12 Raw data'!$P$6:$P$135)*4,"")</f>
        <v/>
      </c>
      <c r="D11" s="24">
        <f>IFERROR(B11/334,"")</f>
        <v/>
      </c>
      <c r="E11" s="25">
        <f>IFERROR(B11/B16,"")</f>
        <v/>
      </c>
    </row>
    <row r="12">
      <c r="A12" s="23" t="inlineStr">
        <is>
          <t>Delinquency</t>
        </is>
      </c>
      <c r="B12" s="24">
        <f>IF(COUNTIF('T-12 Raw data'!$B$6:$B$135,$A12)&gt;0,SUMIF('T-12 Raw data'!$B$6:$B$135,$A12,'T-12 Raw data'!$O$6:$O$135),"")</f>
        <v/>
      </c>
      <c r="C12" s="24">
        <f>IF(COUNTIF('T-12 Raw data'!$B$6:$B$135,$A12)&gt;0,SUMIF('T-12 Raw data'!$B$6:$B$135,$A12,'T-12 Raw data'!$P$6:$P$135)*4,"")</f>
        <v/>
      </c>
      <c r="D12" s="24">
        <f>IFERROR(B12/334,"")</f>
        <v/>
      </c>
      <c r="E12" s="25">
        <f>IFERROR(B12/B16,"")</f>
        <v/>
      </c>
    </row>
    <row r="13">
      <c r="A13" s="23" t="inlineStr">
        <is>
          <t>Utility Reimbursements</t>
        </is>
      </c>
      <c r="B13" s="24">
        <f>IF(COUNTIF('T-12 Raw data'!$B$6:$B$135,$A13)&gt;0,SUMIF('T-12 Raw data'!$B$6:$B$135,$A13,'T-12 Raw data'!$O$6:$O$135),"")</f>
        <v/>
      </c>
      <c r="C13" s="24">
        <f>IF(COUNTIF('T-12 Raw data'!$B$6:$B$135,$A13)&gt;0,SUMIF('T-12 Raw data'!$B$6:$B$135,$A13,'T-12 Raw data'!$P$6:$P$135)*4,"")</f>
        <v/>
      </c>
      <c r="D13" s="24">
        <f>IFERROR(B13/334,"")</f>
        <v/>
      </c>
      <c r="E13" s="25">
        <f>IFERROR(B13/B16,"")</f>
        <v/>
      </c>
    </row>
    <row r="14">
      <c r="A14" s="23" t="inlineStr">
        <is>
          <t>Other Income</t>
        </is>
      </c>
      <c r="B14" s="24">
        <f>IF(COUNTIF('T-12 Raw data'!$B$6:$B$135,$A14)&gt;0,SUMIF('T-12 Raw data'!$B$6:$B$135,$A14,'T-12 Raw data'!$O$6:$O$135),"")</f>
        <v/>
      </c>
      <c r="C14" s="24">
        <f>IF(COUNTIF('T-12 Raw data'!$B$6:$B$135,$A14)&gt;0,SUMIF('T-12 Raw data'!$B$6:$B$135,$A14,'T-12 Raw data'!$P$6:$P$135)*4,"")</f>
        <v/>
      </c>
      <c r="D14" s="24">
        <f>IFERROR(B14/334,"")</f>
        <v/>
      </c>
      <c r="E14" s="25">
        <f>IFERROR(B14/B16,"")</f>
        <v/>
      </c>
    </row>
    <row r="15">
      <c r="A15" s="23" t="inlineStr">
        <is>
          <t>Revenue Adjustments</t>
        </is>
      </c>
      <c r="B15" s="24">
        <f>IF(COUNTIF('T-12 Raw data'!$B$6:$B$135,$A15)&gt;0,SUMIF('T-12 Raw data'!$B$6:$B$135,$A15,'T-12 Raw data'!$O$6:$O$135),"")</f>
        <v/>
      </c>
      <c r="C15" s="24">
        <f>IF(COUNTIF('T-12 Raw data'!$B$6:$B$135,$A15)&gt;0,SUMIF('T-12 Raw data'!$B$6:$B$135,$A15,'T-12 Raw data'!$P$6:$P$135)*4,"")</f>
        <v/>
      </c>
      <c r="D15" s="24">
        <f>IFERROR(B15/334,"")</f>
        <v/>
      </c>
      <c r="E15" s="25">
        <f>IFERROR(B15/B16,"")</f>
        <v/>
      </c>
    </row>
    <row r="16">
      <c r="A16" s="19" t="inlineStr">
        <is>
          <t>Total Revenue</t>
        </is>
      </c>
      <c r="B16" s="20">
        <f>SUM(B8:B15)</f>
        <v/>
      </c>
      <c r="C16" s="20">
        <f>SUM(C8:C15)</f>
        <v/>
      </c>
      <c r="D16" s="20">
        <f>IFERROR(B16/334,"")</f>
        <v/>
      </c>
      <c r="E16" s="21">
        <f>IFERROR(B16/B16,"")</f>
        <v/>
      </c>
    </row>
    <row r="17">
      <c r="A17" s="23" t="inlineStr">
        <is>
          <t>General and Administrative</t>
        </is>
      </c>
      <c r="B17" s="24">
        <f>IF(COUNTIF('T-12 Raw data'!$B$6:$B$135,$A17)&gt;0,SUMIF('T-12 Raw data'!$B$6:$B$135,$A17,'T-12 Raw data'!$O$6:$O$135),"")</f>
        <v/>
      </c>
      <c r="C17" s="24">
        <f>IF(COUNTIF('T-12 Raw data'!$B$6:$B$135,$A17)&gt;0,SUMIF('T-12 Raw data'!$B$6:$B$135,$A17,'T-12 Raw data'!$P$6:$P$135)*4,"")</f>
        <v/>
      </c>
      <c r="D17" s="24">
        <f>IFERROR(B17/334,"")</f>
        <v/>
      </c>
      <c r="E17" s="25">
        <f>IFERROR(B17/B16,"")</f>
        <v/>
      </c>
    </row>
    <row r="18">
      <c r="A18" s="23" t="inlineStr">
        <is>
          <t>Leasing and Marketing</t>
        </is>
      </c>
      <c r="B18" s="24">
        <f>IF(COUNTIF('T-12 Raw data'!$B$6:$B$135,$A18)&gt;0,SUMIF('T-12 Raw data'!$B$6:$B$135,$A18,'T-12 Raw data'!$O$6:$O$135),"")</f>
        <v/>
      </c>
      <c r="C18" s="24">
        <f>IF(COUNTIF('T-12 Raw data'!$B$6:$B$135,$A18)&gt;0,SUMIF('T-12 Raw data'!$B$6:$B$135,$A18,'T-12 Raw data'!$P$6:$P$135)*4,"")</f>
        <v/>
      </c>
      <c r="D18" s="24">
        <f>IFERROR(B18/334,"")</f>
        <v/>
      </c>
      <c r="E18" s="25">
        <f>IFERROR(B18/B16,"")</f>
        <v/>
      </c>
    </row>
    <row r="19">
      <c r="A19" s="23" t="inlineStr">
        <is>
          <t>Payroll</t>
        </is>
      </c>
      <c r="B19" s="24">
        <f>IF(COUNTIF('T-12 Raw data'!$B$6:$B$135,$A19)&gt;0,SUMIF('T-12 Raw data'!$B$6:$B$135,$A19,'T-12 Raw data'!$O$6:$O$135),"")</f>
        <v/>
      </c>
      <c r="C19" s="24">
        <f>IF(COUNTIF('T-12 Raw data'!$B$6:$B$135,$A19)&gt;0,SUMIF('T-12 Raw data'!$B$6:$B$135,$A19,'T-12 Raw data'!$P$6:$P$135)*4,"")</f>
        <v/>
      </c>
      <c r="D19" s="24">
        <f>IFERROR(B19/334,"")</f>
        <v/>
      </c>
      <c r="E19" s="25">
        <f>IFERROR(B19/B16,"")</f>
        <v/>
      </c>
    </row>
    <row r="20">
      <c r="A20" s="23" t="inlineStr">
        <is>
          <t>Insurance</t>
        </is>
      </c>
      <c r="B20" s="24">
        <f>IF(COUNTIF('T-12 Raw data'!$B$6:$B$135,$A20)&gt;0,SUMIF('T-12 Raw data'!$B$6:$B$135,$A20,'T-12 Raw data'!$O$6:$O$135),"")</f>
        <v/>
      </c>
      <c r="C20" s="24">
        <f>IF(COUNTIF('T-12 Raw data'!$B$6:$B$135,$A20)&gt;0,SUMIF('T-12 Raw data'!$B$6:$B$135,$A20,'T-12 Raw data'!$P$6:$P$135)*4,"")</f>
        <v/>
      </c>
      <c r="D20" s="24">
        <f>IFERROR(B20/334,"")</f>
        <v/>
      </c>
      <c r="E20" s="25">
        <f>IFERROR(B20/B16,"")</f>
        <v/>
      </c>
    </row>
    <row r="21">
      <c r="A21" s="23" t="inlineStr">
        <is>
          <t>Property Taxes</t>
        </is>
      </c>
      <c r="B21" s="24">
        <f>IF(COUNTIF('T-12 Raw data'!$B$6:$B$135,$A21)&gt;0,SUMIF('T-12 Raw data'!$B$6:$B$135,$A21,'T-12 Raw data'!$O$6:$O$135),"")</f>
        <v/>
      </c>
      <c r="C21" s="24">
        <f>IF(COUNTIF('T-12 Raw data'!$B$6:$B$135,$A21)&gt;0,SUMIF('T-12 Raw data'!$B$6:$B$135,$A21,'T-12 Raw data'!$P$6:$P$135)*4,"")</f>
        <v/>
      </c>
      <c r="D21" s="24">
        <f>IFERROR(B21/334,"")</f>
        <v/>
      </c>
      <c r="E21" s="25">
        <f>IFERROR(B21/B16,"")</f>
        <v/>
      </c>
    </row>
    <row r="22">
      <c r="A22" s="23" t="inlineStr">
        <is>
          <t>Legal and Professional</t>
        </is>
      </c>
      <c r="B22" s="24">
        <f>IF(COUNTIF('T-12 Raw data'!$B$6:$B$135,$A22)&gt;0,SUMIF('T-12 Raw data'!$B$6:$B$135,$A22,'T-12 Raw data'!$O$6:$O$135),"")</f>
        <v/>
      </c>
      <c r="C22" s="24">
        <f>IF(COUNTIF('T-12 Raw data'!$B$6:$B$135,$A22)&gt;0,SUMIF('T-12 Raw data'!$B$6:$B$135,$A22,'T-12 Raw data'!$P$6:$P$135)*4,"")</f>
        <v/>
      </c>
      <c r="D22" s="24">
        <f>IFERROR(B22/334,"")</f>
        <v/>
      </c>
      <c r="E22" s="25">
        <f>IFERROR(B22/B16,"")</f>
        <v/>
      </c>
    </row>
    <row r="23">
      <c r="A23" s="23" t="inlineStr">
        <is>
          <t>Management Fee</t>
        </is>
      </c>
      <c r="B23" s="24">
        <f>IF(COUNTIF('T-12 Raw data'!$B$6:$B$135,$A23)&gt;0,SUMIF('T-12 Raw data'!$B$6:$B$135,$A23,'T-12 Raw data'!$O$6:$O$135),"")</f>
        <v/>
      </c>
      <c r="C23" s="24">
        <f>IF(COUNTIF('T-12 Raw data'!$B$6:$B$135,$A23)&gt;0,SUMIF('T-12 Raw data'!$B$6:$B$135,$A23,'T-12 Raw data'!$P$6:$P$135)*4,"")</f>
        <v/>
      </c>
      <c r="D23" s="24">
        <f>IFERROR(B23/334,"")</f>
        <v/>
      </c>
      <c r="E23" s="25">
        <f>IFERROR(B23/B16,"")</f>
        <v/>
      </c>
    </row>
    <row r="24">
      <c r="A24" s="23" t="inlineStr">
        <is>
          <t>Landscaping</t>
        </is>
      </c>
      <c r="B24" s="24">
        <f>IF(COUNTIF('T-12 Raw data'!$B$6:$B$135,$A24)&gt;0,SUMIF('T-12 Raw data'!$B$6:$B$135,$A24,'T-12 Raw data'!$O$6:$O$135),"")</f>
        <v/>
      </c>
      <c r="C24" s="24">
        <f>IF(COUNTIF('T-12 Raw data'!$B$6:$B$135,$A24)&gt;0,SUMIF('T-12 Raw data'!$B$6:$B$135,$A24,'T-12 Raw data'!$P$6:$P$135)*4,"")</f>
        <v/>
      </c>
      <c r="D24" s="24">
        <f>IFERROR(B24/334,"")</f>
        <v/>
      </c>
      <c r="E24" s="25">
        <f>IFERROR(B24/B16,"")</f>
        <v/>
      </c>
    </row>
    <row r="25">
      <c r="A25" s="23" t="inlineStr">
        <is>
          <t>Repairs and Maintenance</t>
        </is>
      </c>
      <c r="B25" s="24">
        <f>IF(COUNTIF('T-12 Raw data'!$B$6:$B$135,$A25)&gt;0,SUMIF('T-12 Raw data'!$B$6:$B$135,$A25,'T-12 Raw data'!$O$6:$O$135),"")</f>
        <v/>
      </c>
      <c r="C25" s="24">
        <f>IF(COUNTIF('T-12 Raw data'!$B$6:$B$135,$A25)&gt;0,SUMIF('T-12 Raw data'!$B$6:$B$135,$A25,'T-12 Raw data'!$P$6:$P$135)*4,"")</f>
        <v/>
      </c>
      <c r="D25" s="24">
        <f>IFERROR(B25/334,"")</f>
        <v/>
      </c>
      <c r="E25" s="25">
        <f>IFERROR(B25/B16,"")</f>
        <v/>
      </c>
    </row>
    <row r="26">
      <c r="A26" s="23" t="inlineStr">
        <is>
          <t>Unit Turns</t>
        </is>
      </c>
      <c r="B26" s="24">
        <f>IF(COUNTIF('T-12 Raw data'!$B$6:$B$135,$A26)&gt;0,SUMIF('T-12 Raw data'!$B$6:$B$135,$A26,'T-12 Raw data'!$O$6:$O$135),"")</f>
        <v/>
      </c>
      <c r="C26" s="24">
        <f>IF(COUNTIF('T-12 Raw data'!$B$6:$B$135,$A26)&gt;0,SUMIF('T-12 Raw data'!$B$6:$B$135,$A26,'T-12 Raw data'!$P$6:$P$135)*4,"")</f>
        <v/>
      </c>
      <c r="D26" s="24">
        <f>IFERROR(B26/334,"")</f>
        <v/>
      </c>
      <c r="E26" s="25">
        <f>IFERROR(B26/B16,"")</f>
        <v/>
      </c>
    </row>
    <row r="27">
      <c r="A27" s="23" t="inlineStr">
        <is>
          <t>Utilities</t>
        </is>
      </c>
      <c r="B27" s="24">
        <f>IF(COUNTIF('T-12 Raw data'!$B$6:$B$135,$A27)&gt;0,SUMIF('T-12 Raw data'!$B$6:$B$135,$A27,'T-12 Raw data'!$O$6:$O$135),"")</f>
        <v/>
      </c>
      <c r="C27" s="24">
        <f>IF(COUNTIF('T-12 Raw data'!$B$6:$B$135,$A27)&gt;0,SUMIF('T-12 Raw data'!$B$6:$B$135,$A27,'T-12 Raw data'!$P$6:$P$135)*4,"")</f>
        <v/>
      </c>
      <c r="D27" s="24">
        <f>IFERROR(B27/334,"")</f>
        <v/>
      </c>
      <c r="E27" s="25">
        <f>IFERROR(B27/B16,"")</f>
        <v/>
      </c>
    </row>
    <row r="28">
      <c r="A28" s="23" t="inlineStr">
        <is>
          <t>Expense Adjustments</t>
        </is>
      </c>
      <c r="B28" s="24">
        <f>IF(COUNTIF('T-12 Raw data'!$B$6:$B$135,$A28)&gt;0,SUMIF('T-12 Raw data'!$B$6:$B$135,$A28,'T-12 Raw data'!$O$6:$O$135),"")</f>
        <v/>
      </c>
      <c r="C28" s="24">
        <f>IF(COUNTIF('T-12 Raw data'!$B$6:$B$135,$A28)&gt;0,SUMIF('T-12 Raw data'!$B$6:$B$135,$A28,'T-12 Raw data'!$P$6:$P$135)*4,"")</f>
        <v/>
      </c>
      <c r="D28" s="24">
        <f>IFERROR(B28/334,"")</f>
        <v/>
      </c>
      <c r="E28" s="25">
        <f>IFERROR(B28/B16,"")</f>
        <v/>
      </c>
    </row>
    <row r="29">
      <c r="A29" s="19" t="inlineStr">
        <is>
          <t>Total Operating Expenses</t>
        </is>
      </c>
      <c r="B29" s="20">
        <f>SUM(B17:B28)</f>
        <v/>
      </c>
      <c r="C29" s="20">
        <f>SUM(C17:C28)</f>
        <v/>
      </c>
      <c r="D29" s="20">
        <f>IFERROR(B29/334,"")</f>
        <v/>
      </c>
      <c r="E29" s="21">
        <f>IFERROR(B29/B16,"")</f>
        <v/>
      </c>
    </row>
    <row r="30">
      <c r="A30" s="19" t="inlineStr">
        <is>
          <t>Net Operating Income</t>
        </is>
      </c>
      <c r="B30" s="20">
        <f>B16-B29</f>
        <v/>
      </c>
      <c r="C30" s="20">
        <f>C16-C29</f>
        <v/>
      </c>
      <c r="D30" s="20">
        <f>IFERROR(B30/334,"")</f>
        <v/>
      </c>
      <c r="E30" s="21">
        <f>IFERROR(B30/B16,"")</f>
        <v/>
      </c>
    </row>
    <row r="32">
      <c r="A32" s="2" t="inlineStr">
        <is>
          <t>Gross scheduled rent basis: gross potential rent + gain/(loss) to lease. Total revenue sums from gross scheduled rent down through revenue adjustments — not from gross potential rent, which would double-count the loss-to-lease line.</t>
        </is>
      </c>
    </row>
    <row r="34">
      <c r="A34" s="4" t="inlineStr">
        <is>
          <t>Other Income — top 5 plus rest</t>
        </is>
      </c>
      <c r="B34" s="4" t="n"/>
      <c r="C34" s="4" t="n"/>
    </row>
    <row r="35">
      <c r="A35" s="14" t="inlineStr">
        <is>
          <t>Line item</t>
        </is>
      </c>
      <c r="B35" s="14" t="inlineStr">
        <is>
          <t>T-12</t>
        </is>
      </c>
      <c r="C35" s="14" t="inlineStr">
        <is>
          <t>T-3 annualized</t>
        </is>
      </c>
    </row>
    <row r="36">
      <c r="A36" s="5" t="inlineStr">
        <is>
          <t>TERMINATION FEE (3112)</t>
        </is>
      </c>
      <c r="B36" s="7" t="n">
        <v>115089.32</v>
      </c>
      <c r="C36" s="7" t="n">
        <v>89707.20000000001</v>
      </c>
    </row>
    <row r="37">
      <c r="A37" s="5" t="inlineStr">
        <is>
          <t>TENANT DAMAGE REIMBURSEMENT (3040)</t>
        </is>
      </c>
      <c r="B37" s="7" t="n">
        <v>64769.16</v>
      </c>
      <c r="C37" s="7" t="n">
        <v>42618.4</v>
      </c>
    </row>
    <row r="38">
      <c r="A38" s="5" t="inlineStr">
        <is>
          <t>RENTER'S INSURANCE INCOME (3175)</t>
        </is>
      </c>
      <c r="B38" s="7" t="n">
        <v>63099.64</v>
      </c>
      <c r="C38" s="7" t="n">
        <v>65826.48</v>
      </c>
    </row>
    <row r="39">
      <c r="A39" s="5" t="inlineStr">
        <is>
          <t>RENTER'S INSURANCE EXPENSE (3176)</t>
        </is>
      </c>
      <c r="B39" s="7" t="n">
        <v>-55891.32</v>
      </c>
      <c r="C39" s="7" t="n">
        <v>-57108.2</v>
      </c>
    </row>
    <row r="40">
      <c r="A40" s="5" t="inlineStr">
        <is>
          <t>LATE CHARGES (3011)</t>
        </is>
      </c>
      <c r="B40" s="7" t="n">
        <v>52406.47</v>
      </c>
      <c r="C40" s="7" t="n">
        <v>37520.16</v>
      </c>
    </row>
    <row r="41">
      <c r="A41" s="5" t="inlineStr">
        <is>
          <t>All other other income (17 lines)</t>
        </is>
      </c>
      <c r="B41" s="7" t="n">
        <v>200733</v>
      </c>
      <c r="C41" s="7" t="n">
        <v>196518.6</v>
      </c>
    </row>
    <row r="42">
      <c r="A42" s="18" t="inlineStr">
        <is>
          <t>Total other income</t>
        </is>
      </c>
      <c r="B42" s="20">
        <f>'T-12 Analysis'!B14</f>
        <v/>
      </c>
      <c r="C42" s="20">
        <f>'T-12 Analysis'!C14</f>
        <v/>
      </c>
    </row>
    <row r="44">
      <c r="A44" s="4" t="inlineStr">
        <is>
          <t>Utility Reimbursements — top 4 plus rest</t>
        </is>
      </c>
      <c r="B44" s="4" t="n"/>
      <c r="C44" s="4" t="n"/>
    </row>
    <row r="45">
      <c r="A45" s="14" t="inlineStr">
        <is>
          <t>Line item</t>
        </is>
      </c>
      <c r="B45" s="14" t="inlineStr">
        <is>
          <t>T-12</t>
        </is>
      </c>
      <c r="C45" s="14" t="inlineStr">
        <is>
          <t>T-3 annualized</t>
        </is>
      </c>
    </row>
    <row r="46">
      <c r="A46" s="5" t="inlineStr">
        <is>
          <t>WATER/SEWER REIMBURSEMENT (3186)</t>
        </is>
      </c>
      <c r="B46" s="7" t="n">
        <v>209955.79</v>
      </c>
      <c r="C46" s="7" t="n">
        <v>202017.76</v>
      </c>
    </row>
    <row r="47">
      <c r="A47" s="5" t="inlineStr">
        <is>
          <t>VALET TRASH REIMBURSEMENTS (3001)</t>
        </is>
      </c>
      <c r="B47" s="7" t="n">
        <v>92098.19</v>
      </c>
      <c r="C47" s="7" t="n">
        <v>102302.8</v>
      </c>
    </row>
    <row r="48">
      <c r="A48" s="5" t="inlineStr">
        <is>
          <t>TRASH REIMBURSEMENT (3187)</t>
        </is>
      </c>
      <c r="B48" s="7" t="n">
        <v>48980.96</v>
      </c>
      <c r="C48" s="7" t="n">
        <v>40944.64</v>
      </c>
    </row>
    <row r="49">
      <c r="A49" s="5" t="inlineStr">
        <is>
          <t>UTILITY FEE REIMBURSEMENT (3183)</t>
        </is>
      </c>
      <c r="B49" s="7" t="n">
        <v>14581.28</v>
      </c>
      <c r="C49" s="7" t="n">
        <v>14432.88</v>
      </c>
    </row>
    <row r="50">
      <c r="A50" s="5" t="inlineStr">
        <is>
          <t>All other utility reimbursements (1 lines)</t>
        </is>
      </c>
      <c r="B50" s="7" t="n">
        <v>6318.52</v>
      </c>
      <c r="C50" s="7" t="n">
        <v>3798.56</v>
      </c>
    </row>
    <row r="51">
      <c r="A51" s="18" t="inlineStr">
        <is>
          <t>Total utility reimbursements</t>
        </is>
      </c>
      <c r="B51" s="20">
        <f>'T-12 Analysis'!B13</f>
        <v/>
      </c>
      <c r="C51" s="20">
        <f>'T-12 Analysis'!C13</f>
        <v/>
      </c>
    </row>
    <row r="53">
      <c r="A53" s="4" t="inlineStr">
        <is>
          <t>Utilities — top 4 plus rest</t>
        </is>
      </c>
      <c r="B53" s="4" t="n"/>
      <c r="C53" s="4" t="n"/>
    </row>
    <row r="54">
      <c r="A54" s="14" t="inlineStr">
        <is>
          <t>Line item</t>
        </is>
      </c>
      <c r="B54" s="14" t="inlineStr">
        <is>
          <t>T-12</t>
        </is>
      </c>
      <c r="C54" s="14" t="inlineStr">
        <is>
          <t>T-3 annualized</t>
        </is>
      </c>
    </row>
    <row r="55">
      <c r="A55" s="5" t="inlineStr">
        <is>
          <t>WATER (7060)</t>
        </is>
      </c>
      <c r="B55" s="7" t="n">
        <v>102297.25</v>
      </c>
      <c r="C55" s="7" t="n">
        <v>104995.64</v>
      </c>
    </row>
    <row r="56">
      <c r="A56" s="5" t="inlineStr">
        <is>
          <t>SEWAGE (7070)</t>
        </is>
      </c>
      <c r="B56" s="7" t="n">
        <v>84050.12</v>
      </c>
      <c r="C56" s="7" t="n">
        <v>85693.79999999999</v>
      </c>
    </row>
    <row r="57">
      <c r="A57" s="5" t="inlineStr">
        <is>
          <t>TRASH REMOVAL (7025)</t>
        </is>
      </c>
      <c r="B57" s="7" t="n">
        <v>57099.47</v>
      </c>
      <c r="C57" s="7" t="n">
        <v>64295.64</v>
      </c>
    </row>
    <row r="58">
      <c r="A58" s="5" t="inlineStr">
        <is>
          <t>VALET TRASH (7026)</t>
        </is>
      </c>
      <c r="B58" s="7" t="n">
        <v>37188.33</v>
      </c>
      <c r="C58" s="7" t="n">
        <v>36140.28</v>
      </c>
    </row>
    <row r="59">
      <c r="A59" s="5" t="inlineStr">
        <is>
          <t>All other utilities (5 lines)</t>
        </is>
      </c>
      <c r="B59" s="7" t="n">
        <v>56529.97</v>
      </c>
      <c r="C59" s="7" t="n">
        <v>51636.28</v>
      </c>
    </row>
    <row r="60">
      <c r="A60" s="18" t="inlineStr">
        <is>
          <t>Total utilities</t>
        </is>
      </c>
      <c r="B60" s="20">
        <f>'T-12 Analysis'!B27</f>
        <v/>
      </c>
      <c r="C60" s="20">
        <f>'T-12 Analysis'!C27</f>
        <v/>
      </c>
    </row>
    <row r="62">
      <c r="A62" s="4" t="inlineStr">
        <is>
          <t>Trailing T-3 annualized revenue</t>
        </is>
      </c>
      <c r="B62" s="4" t="n"/>
      <c r="C62" s="4" t="n"/>
    </row>
    <row r="63">
      <c r="A63" s="14" t="inlineStr">
        <is>
          <t>Month</t>
        </is>
      </c>
      <c r="B63" s="14" t="inlineStr">
        <is>
          <t>T-3 annualized revenue</t>
        </is>
      </c>
      <c r="C63" s="14" t="inlineStr"/>
    </row>
    <row r="64">
      <c r="A64" s="5" t="inlineStr">
        <is>
          <t>2026-01</t>
        </is>
      </c>
      <c r="B64" s="7" t="n">
        <v>6022368.64</v>
      </c>
      <c r="C64" s="12" t="n"/>
    </row>
    <row r="65">
      <c r="A65" s="5" t="inlineStr">
        <is>
          <t>2026-02</t>
        </is>
      </c>
      <c r="B65" s="7" t="n">
        <v>6022883.76</v>
      </c>
      <c r="C65" s="12" t="n"/>
    </row>
    <row r="66">
      <c r="A66" s="5" t="inlineStr">
        <is>
          <t>2026-03</t>
        </is>
      </c>
      <c r="B66" s="7" t="n">
        <v>6075786.08</v>
      </c>
      <c r="C66" s="12" t="n"/>
    </row>
    <row r="67">
      <c r="A67" s="5" t="inlineStr">
        <is>
          <t>2026-04</t>
        </is>
      </c>
      <c r="B67" s="7" t="n">
        <v>6144708.68</v>
      </c>
      <c r="C67" s="12" t="n"/>
    </row>
    <row r="68">
      <c r="A68" s="5" t="inlineStr">
        <is>
          <t>2026-05</t>
        </is>
      </c>
      <c r="B68" s="7" t="n">
        <v>6100665.88</v>
      </c>
      <c r="C68" s="12" t="n"/>
    </row>
    <row r="69">
      <c r="A69" s="5" t="inlineStr">
        <is>
          <t>2026-06</t>
        </is>
      </c>
      <c r="B69" s="7" t="n">
        <v>6228784.32</v>
      </c>
      <c r="C69" s="12" t="n"/>
    </row>
    <row r="70">
      <c r="A70" s="2" t="inlineStr">
        <is>
          <t>Each figure is that month plus the two before it, times four — the trend the T-3 cap rate sits at the end of. Fewer than eight months of statement give fewer figures, never a padded zero.</t>
        </is>
      </c>
    </row>
    <row r="72">
      <c r="A72" s="4" t="inlineStr">
        <is>
          <t>Pricing and cap rate (illustrative)</t>
        </is>
      </c>
      <c r="B72" s="4" t="n"/>
      <c r="C72" s="4" t="n"/>
      <c r="D72" s="4" t="n"/>
      <c r="E72" s="4" t="n"/>
      <c r="F72" s="4" t="n"/>
    </row>
    <row r="73">
      <c r="A73" s="5" t="inlineStr">
        <is>
          <t>Price per unit</t>
        </is>
      </c>
      <c r="B73" s="7" t="n">
        <v>215000</v>
      </c>
      <c r="C73" s="6" t="inlineStr">
        <is>
          <t>Every price and cap rate below is illustrative. The per-unit price is a round number chosen for the sample inside the band a real per-unit sale price occupies; it is not a quote, an offer, or a broker's guidance.</t>
        </is>
      </c>
    </row>
    <row r="74">
      <c r="A74" s="5" t="inlineStr">
        <is>
          <t>Unit count</t>
        </is>
      </c>
      <c r="B74" s="7" t="n">
        <v>334</v>
      </c>
    </row>
    <row r="75">
      <c r="A75" s="5" t="inlineStr">
        <is>
          <t>Total purchase price</t>
        </is>
      </c>
      <c r="B75" s="7">
        <f>B73*B74</f>
        <v/>
      </c>
    </row>
    <row r="77">
      <c r="A77" s="5" t="inlineStr">
        <is>
          <t>T-12 revenue</t>
        </is>
      </c>
      <c r="B77" s="7">
        <f>'T-12 Analysis'!B16</f>
        <v/>
      </c>
    </row>
    <row r="78">
      <c r="A78" s="5" t="inlineStr">
        <is>
          <t>T-12 operating expenses</t>
        </is>
      </c>
      <c r="B78" s="7">
        <f>'T-12 Analysis'!B29</f>
        <v/>
      </c>
    </row>
    <row r="79">
      <c r="A79" s="5" t="inlineStr">
        <is>
          <t>T-12 net operating income</t>
        </is>
      </c>
      <c r="B79" s="7">
        <f>'T-12 Analysis'!B30</f>
        <v/>
      </c>
    </row>
    <row r="80">
      <c r="A80" s="5" t="inlineStr">
        <is>
          <t>T-12 cap rate (illustrative)</t>
        </is>
      </c>
      <c r="B80" s="9">
        <f>IFERROR(B79/B75,"")</f>
        <v/>
      </c>
    </row>
    <row r="82">
      <c r="A82" s="5" t="inlineStr">
        <is>
          <t>T-3 annualized revenue</t>
        </is>
      </c>
      <c r="B82" s="7">
        <f>'T-12 Analysis'!C16</f>
        <v/>
      </c>
    </row>
    <row r="83">
      <c r="A83" s="5" t="inlineStr">
        <is>
          <t>T-3 annualized operating expenses</t>
        </is>
      </c>
      <c r="B83" s="7">
        <f>'T-12 Analysis'!C29</f>
        <v/>
      </c>
    </row>
    <row r="84">
      <c r="A84" s="5" t="inlineStr">
        <is>
          <t>T-3 annualized net operating income</t>
        </is>
      </c>
      <c r="B84" s="7">
        <f>'T-12 Analysis'!C30</f>
        <v/>
      </c>
    </row>
    <row r="85">
      <c r="A85" s="5" t="inlineStr">
        <is>
          <t>T-3 annualized cap rate (illustrative)</t>
        </is>
      </c>
      <c r="B85" s="9">
        <f>IFERROR(B84/B75,"")</f>
        <v/>
      </c>
    </row>
    <row r="87">
      <c r="A87" s="4" t="inlineStr">
        <is>
          <t>Revenue trend</t>
        </is>
      </c>
      <c r="B87" s="4" t="n"/>
      <c r="C87" s="4" t="n"/>
      <c r="D87" s="4" t="n"/>
      <c r="E87" s="4" t="n"/>
      <c r="F87" s="4" t="n"/>
    </row>
    <row r="88">
      <c r="A88" s="5" t="inlineStr">
        <is>
          <t>T-12 revenue</t>
        </is>
      </c>
      <c r="B88" s="7">
        <f>'T-12 Analysis'!B16</f>
        <v/>
      </c>
    </row>
    <row r="89">
      <c r="A89" s="5" t="inlineStr">
        <is>
          <t>T-6 revenue (annualized)</t>
        </is>
      </c>
      <c r="B89" s="7">
        <f>SUM('T-12 Raw data'!I137:N137)*2</f>
        <v/>
      </c>
      <c r="C89" s="6" t="inlineStr">
        <is>
          <t>Trailing six months times two, off the T-12 Data tab's computed revenue row.</t>
        </is>
      </c>
    </row>
    <row r="90">
      <c r="A90" s="5" t="inlineStr">
        <is>
          <t>T-3 revenue (annualized)</t>
        </is>
      </c>
      <c r="B90" s="7">
        <f>'T-12 Analysis'!C16</f>
        <v/>
      </c>
    </row>
    <row r="91">
      <c r="A91" s="5" t="inlineStr">
        <is>
          <t>T-3 versus T-12</t>
        </is>
      </c>
      <c r="B91" s="11">
        <f>IFERROR(B90/B77-1,"")</f>
        <v/>
      </c>
      <c r="C91" s="6" t="inlineStr">
        <is>
          <t>Positive means the trailing three months are running ahead of the year.</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8" customWidth="1" min="1" max="1"/>
    <col width="18" customWidth="1" min="2" max="2"/>
    <col width="18" customWidth="1" min="3" max="3"/>
    <col width="16" customWidth="1" min="4" max="4"/>
    <col width="14" customWidth="1" min="5" max="5"/>
    <col width="52" customWidth="1" min="6" max="6"/>
  </cols>
  <sheetData>
    <row r="1">
      <c r="A1" s="1" t="inlineStr">
        <is>
          <t>T-12 audit trail</t>
        </is>
      </c>
    </row>
    <row r="2">
      <c r="A2" s="2" t="inlineStr">
        <is>
          <t>Sample Mesa Apt — as of 2026-08-31</t>
        </is>
      </c>
    </row>
    <row r="3">
      <c r="A3" s="2" t="inlineStr">
        <is>
          <t>AI Underwriting Pipeline — Sample Outputs</t>
        </is>
      </c>
    </row>
    <row r="4">
      <c r="A4" s="3" t="n"/>
      <c r="B4" s="3" t="n"/>
      <c r="C4" s="3" t="n"/>
      <c r="D4" s="3" t="n"/>
      <c r="E4" s="3" t="n"/>
      <c r="F4" s="3" t="n"/>
      <c r="G4" s="3" t="n"/>
      <c r="H4" s="3" t="n"/>
    </row>
    <row r="5">
      <c r="A5" s="4" t="inlineStr">
        <is>
          <t>Error check</t>
        </is>
      </c>
      <c r="B5" s="4" t="n"/>
      <c r="C5" s="4" t="n"/>
      <c r="D5" s="4" t="n"/>
      <c r="E5" s="4" t="n"/>
      <c r="F5" s="4" t="n"/>
    </row>
    <row r="6">
      <c r="A6" s="14" t="inlineStr">
        <is>
          <t>Check</t>
        </is>
      </c>
      <c r="B6" s="14" t="inlineStr">
        <is>
          <t>Our total</t>
        </is>
      </c>
      <c r="C6" s="14" t="inlineStr">
        <is>
          <t>Source subtotal</t>
        </is>
      </c>
      <c r="D6" s="14" t="inlineStr">
        <is>
          <t>Difference</t>
        </is>
      </c>
      <c r="E6" s="14" t="inlineStr">
        <is>
          <t>Status</t>
        </is>
      </c>
      <c r="F6" s="14" t="inlineStr">
        <is>
          <t>Note</t>
        </is>
      </c>
    </row>
    <row r="7">
      <c r="A7" s="5" t="inlineStr">
        <is>
          <t>Total Revenue</t>
        </is>
      </c>
      <c r="B7" s="7">
        <f>'T-12 Analysis'!B16</f>
        <v/>
      </c>
      <c r="C7" s="7" t="n">
        <v>6166658.92</v>
      </c>
      <c r="D7" s="7">
        <f>IF(C7="","",IF(B7="",0,B7)-C7)</f>
        <v/>
      </c>
      <c r="E7" s="12">
        <f>IF(C7="","NOT CHECKED",IF(ABS(D7)&lt;=1,"OK","REVIEW"))</f>
        <v/>
      </c>
      <c r="F7" s="12" t="n"/>
    </row>
    <row r="8">
      <c r="A8" s="5" t="inlineStr">
        <is>
          <t>Total Operating Expenses</t>
        </is>
      </c>
      <c r="B8" s="7">
        <f>'T-12 Analysis'!B29</f>
        <v/>
      </c>
      <c r="C8" s="7" t="n">
        <v>2054907.91</v>
      </c>
      <c r="D8" s="7">
        <f>IF(C8="","",IF(B8="",0,B8)-C8)</f>
        <v/>
      </c>
      <c r="E8" s="12">
        <f>IF(C8="","NOT CHECKED",IF(ABS(D8)&lt;=1,"OK","REVIEW"))</f>
        <v/>
      </c>
      <c r="F8" s="12" t="n"/>
    </row>
    <row r="9">
      <c r="A9" s="5" t="inlineStr">
        <is>
          <t>Net Operating Income</t>
        </is>
      </c>
      <c r="B9" s="7">
        <f>'T-12 Analysis'!B30</f>
        <v/>
      </c>
      <c r="C9" s="7" t="n">
        <v>4111751.01</v>
      </c>
      <c r="D9" s="7">
        <f>IF(C9="","",IF(B9="",0,B9)-C9)</f>
        <v/>
      </c>
      <c r="E9" s="12">
        <f>IF(C9="","NOT CHECKED",IF(ABS(D9)&lt;=1,"OK","REVIEW"))</f>
        <v/>
      </c>
      <c r="F9" s="12" t="n"/>
    </row>
    <row r="10">
      <c r="A10" s="5" t="inlineStr">
        <is>
          <t>Other Income</t>
        </is>
      </c>
      <c r="B10" s="7">
        <f>'T-12 Analysis'!B14</f>
        <v/>
      </c>
      <c r="C10" s="12" t="n"/>
      <c r="D10" s="7">
        <f>IF(C10="","",IF(B10="",0,B10)-C10)</f>
        <v/>
      </c>
      <c r="E10" s="12">
        <f>IF(C10="","NOT CHECKED",IF(ABS(D10)&lt;=1,"OK","REVIEW"))</f>
        <v/>
      </c>
      <c r="F10" s="5" t="inlineStr">
        <is>
          <t>The source statement printed no subtotal for this line.</t>
        </is>
      </c>
    </row>
    <row r="11">
      <c r="A11" s="5" t="inlineStr">
        <is>
          <t>Utility Reimbursements</t>
        </is>
      </c>
      <c r="B11" s="7">
        <f>'T-12 Analysis'!B13</f>
        <v/>
      </c>
      <c r="C11" s="12" t="n"/>
      <c r="D11" s="7">
        <f>IF(C11="","",IF(B11="",0,B11)-C11)</f>
        <v/>
      </c>
      <c r="E11" s="12">
        <f>IF(C11="","NOT CHECKED",IF(ABS(D11)&lt;=1,"OK","REVIEW"))</f>
        <v/>
      </c>
      <c r="F11" s="5" t="inlineStr">
        <is>
          <t>The source statement printed no subtotal for this line.</t>
        </is>
      </c>
    </row>
    <row r="12">
      <c r="A12" s="5" t="inlineStr">
        <is>
          <t>Utilities</t>
        </is>
      </c>
      <c r="B12" s="7">
        <f>'T-12 Analysis'!B27</f>
        <v/>
      </c>
      <c r="C12" s="7" t="n">
        <v>337165.1</v>
      </c>
      <c r="D12" s="7">
        <f>IF(C12="","",IF(B12="",0,B12)-C12)</f>
        <v/>
      </c>
      <c r="E12" s="12">
        <f>IF(C12="","NOT CHECKED",IF(ABS(D12)&lt;=1,"OK","REVIEW"))</f>
        <v/>
      </c>
      <c r="F12" s="12" t="n"/>
    </row>
    <row r="14">
      <c r="A14" s="2" t="inlineStr">
        <is>
          <t>A difference over one dollar reads REVIEW rather than quietly passing. A subtotal the source never printed reads NOT CHECKED — not OK, which would claim a tie that was never tested.</t>
        </is>
      </c>
    </row>
    <row r="16">
      <c r="A16" s="4" t="inlineStr">
        <is>
          <t>Statement sanity checks</t>
        </is>
      </c>
      <c r="B16" s="4" t="n"/>
      <c r="C16" s="4" t="n"/>
      <c r="D16" s="4" t="n"/>
      <c r="E16" s="4" t="n"/>
      <c r="F16" s="4" t="n"/>
    </row>
    <row r="17">
      <c r="A17" s="14" t="inlineStr">
        <is>
          <t>Guard</t>
        </is>
      </c>
      <c r="B17" s="14" t="inlineStr">
        <is>
          <t>Status</t>
        </is>
      </c>
      <c r="C17" s="14" t="inlineStr">
        <is>
          <t>Lines named</t>
        </is>
      </c>
      <c r="D17" s="14" t="inlineStr">
        <is>
          <t>Detail</t>
        </is>
      </c>
      <c r="E17" s="14" t="inlineStr"/>
      <c r="F17" s="14" t="inlineStr"/>
    </row>
    <row r="18">
      <c r="A18" s="5" t="inlineStr">
        <is>
          <t>Contra-revenue categories net negative</t>
        </is>
      </c>
      <c r="B18" s="5" t="inlineStr">
        <is>
          <t>OK</t>
        </is>
      </c>
      <c r="C18" s="5" t="inlineStr">
        <is>
          <t>—</t>
        </is>
      </c>
      <c r="D18" s="26" t="inlineStr">
        <is>
          <t>Every contra-revenue category (Vacancy, Concessions, Non-Revenue Units, Delinquency) nets negative, as it must.</t>
        </is>
      </c>
      <c r="E18" s="12" t="n"/>
      <c r="F18" s="12" t="n"/>
    </row>
    <row r="19">
      <c r="A19" s="5" t="inlineStr">
        <is>
          <t>Total operating expenses positive</t>
        </is>
      </c>
      <c r="B19" s="5" t="inlineStr">
        <is>
          <t>OK</t>
        </is>
      </c>
      <c r="C19" s="5" t="inlineStr">
        <is>
          <t>—</t>
        </is>
      </c>
      <c r="D19" s="26" t="inlineStr">
        <is>
          <t>Total operating expenses are $2,054,908 — positive, as an expense total must be.</t>
        </is>
      </c>
      <c r="E19" s="12" t="n"/>
      <c r="F19" s="12" t="n"/>
    </row>
    <row r="20">
      <c r="A20" s="5" t="inlineStr">
        <is>
          <t>No recovery lines inside expense buckets</t>
        </is>
      </c>
      <c r="B20" s="5" t="inlineStr">
        <is>
          <t>OK</t>
        </is>
      </c>
      <c r="C20" s="5" t="inlineStr">
        <is>
          <t>—</t>
        </is>
      </c>
      <c r="D20" s="26" t="inlineStr">
        <is>
          <t>No negative line inside an expense category carries a recovery word (rebill, reimburse, recover, recapture).</t>
        </is>
      </c>
      <c r="E20" s="12" t="n"/>
      <c r="F20" s="12" t="n"/>
    </row>
    <row r="21">
      <c r="A21" s="5" t="inlineStr">
        <is>
          <t>No subtotal row counted with its members</t>
        </is>
      </c>
      <c r="B21" s="5" t="inlineStr">
        <is>
          <t>OK</t>
        </is>
      </c>
      <c r="C21" s="5" t="inlineStr">
        <is>
          <t>—</t>
        </is>
      </c>
      <c r="D21" s="26" t="inlineStr">
        <is>
          <t>No categorised row named like a subtotal (|value| ≥ $500) equals the sum of one to three rows within 25 lines of it.</t>
        </is>
      </c>
      <c r="E21" s="12" t="n"/>
      <c r="F21" s="12" t="n"/>
    </row>
    <row r="22">
      <c r="A22" s="2" t="inlineStr">
        <is>
          <t>A REVIEW here is a fact about how the statement is printed, flagged for a reader to resolve; the P&amp;L above is the statement as categorised, unflipped.</t>
        </is>
      </c>
    </row>
    <row r="24">
      <c r="A24" s="4" t="inlineStr">
        <is>
          <t>Across the two documents: statement vs rent roll</t>
        </is>
      </c>
      <c r="B24" s="4" t="n"/>
      <c r="C24" s="4" t="n"/>
      <c r="D24" s="4" t="n"/>
      <c r="E24" s="4" t="n"/>
      <c r="F24" s="4" t="n"/>
    </row>
    <row r="25">
      <c r="A25" s="14" t="inlineStr">
        <is>
          <t>Tie</t>
        </is>
      </c>
      <c r="B25" s="14" t="inlineStr">
        <is>
          <t>Statement</t>
        </is>
      </c>
      <c r="C25" s="14" t="inlineStr">
        <is>
          <t>Rent roll</t>
        </is>
      </c>
      <c r="D25" s="14" t="inlineStr">
        <is>
          <t>Gap</t>
        </is>
      </c>
      <c r="E25" s="14" t="inlineStr">
        <is>
          <t>Status</t>
        </is>
      </c>
      <c r="F25" s="14" t="inlineStr">
        <is>
          <t>Basis / why not</t>
        </is>
      </c>
    </row>
    <row r="26">
      <c r="A26" s="5" t="inlineStr">
        <is>
          <t>Gross Potential Rent vs the roll's market rent x 12</t>
        </is>
      </c>
      <c r="B26" s="7" t="n">
        <v>5827603.6</v>
      </c>
      <c r="C26" s="7" t="n">
        <v>5651856</v>
      </c>
      <c r="D26" s="11" t="n">
        <v>0.0310955551592255</v>
      </c>
      <c r="E26" s="5" t="inlineStr">
        <is>
          <t>OK</t>
        </is>
      </c>
      <c r="F26" s="5" t="inlineStr">
        <is>
          <t>statement GPR, twelve months; roll market rent, every unit, x 12</t>
        </is>
      </c>
    </row>
    <row r="27">
      <c r="A27" s="5" t="inlineStr">
        <is>
          <t>Total Revenue vs the roll's in-place rent x 12</t>
        </is>
      </c>
      <c r="B27" s="7" t="n">
        <v>6166659.01</v>
      </c>
      <c r="C27" s="7" t="n">
        <v>5472456</v>
      </c>
      <c r="D27" s="11" t="n">
        <v>0.1268540139929859</v>
      </c>
      <c r="E27" s="5" t="inlineStr">
        <is>
          <t>REVIEW</t>
        </is>
      </c>
      <c r="F27" s="5" t="inlineStr">
        <is>
          <t>statement total revenue; roll in-place rent, occupied units, x 12</t>
        </is>
      </c>
    </row>
    <row r="28">
      <c r="A28" s="2" t="inlineStr">
        <is>
          <t>Figures, not formulas — the roll is another workbook. A gap inside 10% reads OK; wider reads REVIEW; a side that is not there reads NOT CHECKED with the reason.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K339"/>
  <sheetViews>
    <sheetView workbookViewId="0">
      <pane ySplit="5" topLeftCell="A6" activePane="bottomLeft" state="frozen"/>
      <selection pane="bottomLeft" activeCell="A1" sqref="A1"/>
    </sheetView>
  </sheetViews>
  <sheetFormatPr baseColWidth="8" defaultRowHeight="15"/>
  <cols>
    <col width="12" customWidth="1" min="1" max="1"/>
    <col width="14" customWidth="1" min="2" max="2"/>
    <col width="8" customWidth="1" min="3" max="3"/>
    <col width="8" customWidth="1" min="4" max="4"/>
    <col width="9" customWidth="1" min="5" max="5"/>
    <col width="11" customWidth="1" min="6" max="6"/>
    <col width="12" customWidth="1" min="7" max="7"/>
    <col width="12" customWidth="1" min="8" max="8"/>
    <col width="12" customWidth="1" min="9" max="9"/>
    <col width="13" customWidth="1" min="10" max="10"/>
    <col width="12" customWidth="1" min="11" max="11"/>
  </cols>
  <sheetData>
    <row r="1">
      <c r="A1" s="1" t="inlineStr">
        <is>
          <t>Rent roll</t>
        </is>
      </c>
    </row>
    <row r="2">
      <c r="A2" s="2" t="inlineStr">
        <is>
          <t>Sample Mesa Apt — as of 2026-08-31</t>
        </is>
      </c>
    </row>
    <row r="3">
      <c r="A3" s="2" t="inlineStr">
        <is>
          <t>Unit identifiers only — no tenant names anywhere in this output. Lease type is derived from the gap between lease start and move-in (31-day tolerance); a blank means the source could not support a classification.</t>
        </is>
      </c>
    </row>
    <row r="4">
      <c r="A4" s="3" t="n"/>
      <c r="B4" s="3" t="n"/>
      <c r="C4" s="3" t="n"/>
      <c r="D4" s="3" t="n"/>
      <c r="E4" s="3" t="n"/>
      <c r="F4" s="3" t="n"/>
      <c r="G4" s="3" t="n"/>
      <c r="H4" s="3" t="n"/>
    </row>
    <row r="5">
      <c r="A5" s="14" t="inlineStr">
        <is>
          <t>Unit ID</t>
        </is>
      </c>
      <c r="B5" s="14" t="inlineStr">
        <is>
          <t>Floor plan</t>
        </is>
      </c>
      <c r="C5" s="14" t="inlineStr">
        <is>
          <t>Beds</t>
        </is>
      </c>
      <c r="D5" s="14" t="inlineStr">
        <is>
          <t>Baths</t>
        </is>
      </c>
      <c r="E5" s="14" t="inlineStr">
        <is>
          <t>SF</t>
        </is>
      </c>
      <c r="F5" s="14" t="inlineStr">
        <is>
          <t>Status</t>
        </is>
      </c>
      <c r="G5" s="14" t="inlineStr">
        <is>
          <t>Lease start</t>
        </is>
      </c>
      <c r="H5" s="14" t="inlineStr">
        <is>
          <t>Move-in</t>
        </is>
      </c>
      <c r="I5" s="14" t="inlineStr">
        <is>
          <t>Lease type</t>
        </is>
      </c>
      <c r="J5" s="14" t="inlineStr">
        <is>
          <t>In-place rent</t>
        </is>
      </c>
      <c r="K5" s="14" t="inlineStr">
        <is>
          <t>Rent per SF</t>
        </is>
      </c>
    </row>
    <row r="6">
      <c r="A6" s="5" t="inlineStr">
        <is>
          <t>1001</t>
        </is>
      </c>
      <c r="B6" s="5" t="inlineStr">
        <is>
          <t>3X2B</t>
        </is>
      </c>
      <c r="C6" s="15" t="n">
        <v>3</v>
      </c>
      <c r="D6" s="15" t="n">
        <v>2</v>
      </c>
      <c r="E6" s="7" t="n">
        <v>1444</v>
      </c>
      <c r="F6" s="5" t="inlineStr">
        <is>
          <t>Occupied</t>
        </is>
      </c>
      <c r="G6" s="17" t="n">
        <v>46174</v>
      </c>
      <c r="H6" s="17" t="n">
        <v>43733</v>
      </c>
      <c r="I6" s="5" t="inlineStr">
        <is>
          <t>Renewal</t>
        </is>
      </c>
      <c r="J6" s="7" t="n">
        <v>2258</v>
      </c>
      <c r="K6" s="16">
        <f>IFERROR(J6/E6,"")</f>
        <v/>
      </c>
    </row>
    <row r="7">
      <c r="A7" s="5" t="inlineStr">
        <is>
          <t>1002</t>
        </is>
      </c>
      <c r="B7" s="5" t="inlineStr">
        <is>
          <t>3X2B</t>
        </is>
      </c>
      <c r="C7" s="15" t="n">
        <v>3</v>
      </c>
      <c r="D7" s="15" t="n">
        <v>2</v>
      </c>
      <c r="E7" s="7" t="n">
        <v>1444</v>
      </c>
      <c r="F7" s="5" t="inlineStr">
        <is>
          <t>Occupied</t>
        </is>
      </c>
      <c r="G7" s="17" t="n">
        <v>45656</v>
      </c>
      <c r="H7" s="17" t="n">
        <v>44165</v>
      </c>
      <c r="I7" s="5" t="inlineStr">
        <is>
          <t>Renewal</t>
        </is>
      </c>
      <c r="J7" s="7" t="n">
        <v>2265</v>
      </c>
      <c r="K7" s="16">
        <f>IFERROR(J7/E7,"")</f>
        <v/>
      </c>
    </row>
    <row r="8">
      <c r="A8" s="5" t="inlineStr">
        <is>
          <t>1003</t>
        </is>
      </c>
      <c r="B8" s="5" t="inlineStr">
        <is>
          <t>2X2R</t>
        </is>
      </c>
      <c r="C8" s="15" t="n">
        <v>2</v>
      </c>
      <c r="D8" s="15" t="n">
        <v>2</v>
      </c>
      <c r="E8" s="7" t="n">
        <v>1006</v>
      </c>
      <c r="F8" s="5" t="inlineStr">
        <is>
          <t>Non-revenue</t>
        </is>
      </c>
      <c r="G8" s="17" t="n">
        <v>45992</v>
      </c>
      <c r="H8" s="17" t="n">
        <v>43809</v>
      </c>
      <c r="I8" s="5" t="inlineStr">
        <is>
          <t>Renewal</t>
        </is>
      </c>
      <c r="J8" s="12" t="n"/>
      <c r="K8" s="16">
        <f>IFERROR(J8/E8,"")</f>
        <v/>
      </c>
    </row>
    <row r="9">
      <c r="A9" s="5" t="inlineStr">
        <is>
          <t>1004</t>
        </is>
      </c>
      <c r="B9" s="5" t="inlineStr">
        <is>
          <t>2X2</t>
        </is>
      </c>
      <c r="C9" s="15" t="n">
        <v>2</v>
      </c>
      <c r="D9" s="15" t="n">
        <v>2</v>
      </c>
      <c r="E9" s="7" t="n">
        <v>1006</v>
      </c>
      <c r="F9" s="5" t="inlineStr">
        <is>
          <t>Non-revenue</t>
        </is>
      </c>
      <c r="G9" s="12" t="n"/>
      <c r="H9" s="12" t="n"/>
      <c r="I9" s="12" t="n"/>
      <c r="J9" s="12" t="n"/>
      <c r="K9" s="16">
        <f>IFERROR(J9/E9,"")</f>
        <v/>
      </c>
    </row>
    <row r="10">
      <c r="A10" s="5" t="inlineStr">
        <is>
          <t>1005</t>
        </is>
      </c>
      <c r="B10" s="5" t="inlineStr">
        <is>
          <t>1X1</t>
        </is>
      </c>
      <c r="C10" s="15" t="n">
        <v>1</v>
      </c>
      <c r="D10" s="15" t="n">
        <v>1</v>
      </c>
      <c r="E10" s="7" t="n">
        <v>720</v>
      </c>
      <c r="F10" s="5" t="inlineStr">
        <is>
          <t>Occupied</t>
        </is>
      </c>
      <c r="G10" s="17" t="n">
        <v>45918</v>
      </c>
      <c r="H10" s="17" t="n">
        <v>45918</v>
      </c>
      <c r="I10" s="5" t="inlineStr">
        <is>
          <t>New</t>
        </is>
      </c>
      <c r="J10" s="7" t="n">
        <v>1181</v>
      </c>
      <c r="K10" s="16">
        <f>IFERROR(J10/E10,"")</f>
        <v/>
      </c>
    </row>
    <row r="11">
      <c r="A11" s="5" t="inlineStr">
        <is>
          <t>1006</t>
        </is>
      </c>
      <c r="B11" s="5" t="inlineStr">
        <is>
          <t>1X1R</t>
        </is>
      </c>
      <c r="C11" s="15" t="n">
        <v>1</v>
      </c>
      <c r="D11" s="15" t="n">
        <v>1</v>
      </c>
      <c r="E11" s="7" t="n">
        <v>720</v>
      </c>
      <c r="F11" s="5" t="inlineStr">
        <is>
          <t>Occupied</t>
        </is>
      </c>
      <c r="G11" s="17" t="n">
        <v>46182</v>
      </c>
      <c r="H11" s="17" t="n">
        <v>46182</v>
      </c>
      <c r="I11" s="5" t="inlineStr">
        <is>
          <t>New</t>
        </is>
      </c>
      <c r="J11" s="7" t="n">
        <v>1265</v>
      </c>
      <c r="K11" s="16">
        <f>IFERROR(J11/E11,"")</f>
        <v/>
      </c>
    </row>
    <row r="12">
      <c r="A12" s="5" t="inlineStr">
        <is>
          <t>1007</t>
        </is>
      </c>
      <c r="B12" s="5" t="inlineStr">
        <is>
          <t>1X1</t>
        </is>
      </c>
      <c r="C12" s="15" t="n">
        <v>1</v>
      </c>
      <c r="D12" s="15" t="n">
        <v>1</v>
      </c>
      <c r="E12" s="7" t="n">
        <v>720</v>
      </c>
      <c r="F12" s="5" t="inlineStr">
        <is>
          <t>Occupied</t>
        </is>
      </c>
      <c r="G12" s="17" t="n">
        <v>46143</v>
      </c>
      <c r="H12" s="17" t="n">
        <v>41640</v>
      </c>
      <c r="I12" s="5" t="inlineStr">
        <is>
          <t>Renewal</t>
        </is>
      </c>
      <c r="J12" s="7" t="n">
        <v>1108</v>
      </c>
      <c r="K12" s="16">
        <f>IFERROR(J12/E12,"")</f>
        <v/>
      </c>
    </row>
    <row r="13">
      <c r="A13" s="5" t="inlineStr">
        <is>
          <t>1008</t>
        </is>
      </c>
      <c r="B13" s="5" t="inlineStr">
        <is>
          <t>1X1R</t>
        </is>
      </c>
      <c r="C13" s="15" t="n">
        <v>1</v>
      </c>
      <c r="D13" s="15" t="n">
        <v>1</v>
      </c>
      <c r="E13" s="7" t="n">
        <v>720</v>
      </c>
      <c r="F13" s="5" t="inlineStr">
        <is>
          <t>Occupied</t>
        </is>
      </c>
      <c r="G13" s="17" t="n">
        <v>46024</v>
      </c>
      <c r="H13" s="17" t="n">
        <v>44167</v>
      </c>
      <c r="I13" s="5" t="inlineStr">
        <is>
          <t>Renewal</t>
        </is>
      </c>
      <c r="J13" s="7" t="n">
        <v>1450</v>
      </c>
      <c r="K13" s="16">
        <f>IFERROR(J13/E13,"")</f>
        <v/>
      </c>
    </row>
    <row r="14">
      <c r="A14" s="5" t="inlineStr">
        <is>
          <t>1009</t>
        </is>
      </c>
      <c r="B14" s="5" t="inlineStr">
        <is>
          <t>1X1R</t>
        </is>
      </c>
      <c r="C14" s="15" t="n">
        <v>1</v>
      </c>
      <c r="D14" s="15" t="n">
        <v>1</v>
      </c>
      <c r="E14" s="7" t="n">
        <v>720</v>
      </c>
      <c r="F14" s="5" t="inlineStr">
        <is>
          <t>Occupied</t>
        </is>
      </c>
      <c r="G14" s="17" t="n">
        <v>46195</v>
      </c>
      <c r="H14" s="17" t="n">
        <v>46195</v>
      </c>
      <c r="I14" s="5" t="inlineStr">
        <is>
          <t>New</t>
        </is>
      </c>
      <c r="J14" s="7" t="n">
        <v>1176</v>
      </c>
      <c r="K14" s="16">
        <f>IFERROR(J14/E14,"")</f>
        <v/>
      </c>
    </row>
    <row r="15">
      <c r="A15" s="5" t="inlineStr">
        <is>
          <t>1010</t>
        </is>
      </c>
      <c r="B15" s="5" t="inlineStr">
        <is>
          <t>1X1</t>
        </is>
      </c>
      <c r="C15" s="15" t="n">
        <v>1</v>
      </c>
      <c r="D15" s="15" t="n">
        <v>1</v>
      </c>
      <c r="E15" s="7" t="n">
        <v>720</v>
      </c>
      <c r="F15" s="5" t="inlineStr">
        <is>
          <t>Occupied</t>
        </is>
      </c>
      <c r="G15" s="17" t="n">
        <v>46113</v>
      </c>
      <c r="H15" s="17" t="n">
        <v>40924</v>
      </c>
      <c r="I15" s="5" t="inlineStr">
        <is>
          <t>Renewal</t>
        </is>
      </c>
      <c r="J15" s="7" t="n">
        <v>1153</v>
      </c>
      <c r="K15" s="16">
        <f>IFERROR(J15/E15,"")</f>
        <v/>
      </c>
    </row>
    <row r="16">
      <c r="A16" s="5" t="inlineStr">
        <is>
          <t>1011</t>
        </is>
      </c>
      <c r="B16" s="5" t="inlineStr">
        <is>
          <t>1X1</t>
        </is>
      </c>
      <c r="C16" s="15" t="n">
        <v>1</v>
      </c>
      <c r="D16" s="15" t="n">
        <v>1</v>
      </c>
      <c r="E16" s="7" t="n">
        <v>720</v>
      </c>
      <c r="F16" s="5" t="inlineStr">
        <is>
          <t>Occupied</t>
        </is>
      </c>
      <c r="G16" s="17" t="n">
        <v>46204</v>
      </c>
      <c r="H16" s="17" t="n">
        <v>46204</v>
      </c>
      <c r="I16" s="5" t="inlineStr">
        <is>
          <t>New</t>
        </is>
      </c>
      <c r="J16" s="7" t="n">
        <v>1276</v>
      </c>
      <c r="K16" s="16">
        <f>IFERROR(J16/E16,"")</f>
        <v/>
      </c>
    </row>
    <row r="17">
      <c r="A17" s="5" t="inlineStr">
        <is>
          <t>1012</t>
        </is>
      </c>
      <c r="B17" s="5" t="inlineStr">
        <is>
          <t>1X1</t>
        </is>
      </c>
      <c r="C17" s="15" t="n">
        <v>1</v>
      </c>
      <c r="D17" s="15" t="n">
        <v>1</v>
      </c>
      <c r="E17" s="7" t="n">
        <v>720</v>
      </c>
      <c r="F17" s="5" t="inlineStr">
        <is>
          <t>Occupied</t>
        </is>
      </c>
      <c r="G17" s="17" t="n">
        <v>46204</v>
      </c>
      <c r="H17" s="17" t="n">
        <v>42064</v>
      </c>
      <c r="I17" s="5" t="inlineStr">
        <is>
          <t>Renewal</t>
        </is>
      </c>
      <c r="J17" s="7" t="n">
        <v>1163</v>
      </c>
      <c r="K17" s="16">
        <f>IFERROR(J17/E17,"")</f>
        <v/>
      </c>
    </row>
    <row r="18">
      <c r="A18" s="5" t="inlineStr">
        <is>
          <t>1013</t>
        </is>
      </c>
      <c r="B18" s="5" t="inlineStr">
        <is>
          <t>2X2</t>
        </is>
      </c>
      <c r="C18" s="15" t="n">
        <v>2</v>
      </c>
      <c r="D18" s="15" t="n">
        <v>2</v>
      </c>
      <c r="E18" s="7" t="n">
        <v>1006</v>
      </c>
      <c r="F18" s="5" t="inlineStr">
        <is>
          <t>Occupied</t>
        </is>
      </c>
      <c r="G18" s="17" t="n">
        <v>46098</v>
      </c>
      <c r="H18" s="17" t="n">
        <v>43907</v>
      </c>
      <c r="I18" s="5" t="inlineStr">
        <is>
          <t>Renewal</t>
        </is>
      </c>
      <c r="J18" s="7" t="n">
        <v>1569</v>
      </c>
      <c r="K18" s="16">
        <f>IFERROR(J18/E18,"")</f>
        <v/>
      </c>
    </row>
    <row r="19">
      <c r="A19" s="5" t="inlineStr">
        <is>
          <t>1014</t>
        </is>
      </c>
      <c r="B19" s="5" t="inlineStr">
        <is>
          <t>2X2R</t>
        </is>
      </c>
      <c r="C19" s="15" t="n">
        <v>2</v>
      </c>
      <c r="D19" s="15" t="n">
        <v>2</v>
      </c>
      <c r="E19" s="7" t="n">
        <v>1006</v>
      </c>
      <c r="F19" s="5" t="inlineStr">
        <is>
          <t>Occupied</t>
        </is>
      </c>
      <c r="G19" s="17" t="n">
        <v>45879</v>
      </c>
      <c r="H19" s="17" t="n">
        <v>45514</v>
      </c>
      <c r="I19" s="5" t="inlineStr">
        <is>
          <t>Renewal</t>
        </is>
      </c>
      <c r="J19" s="7" t="n">
        <v>1528</v>
      </c>
      <c r="K19" s="16">
        <f>IFERROR(J19/E19,"")</f>
        <v/>
      </c>
    </row>
    <row r="20">
      <c r="A20" s="5" t="inlineStr">
        <is>
          <t>1015</t>
        </is>
      </c>
      <c r="B20" s="5" t="inlineStr">
        <is>
          <t>2X2</t>
        </is>
      </c>
      <c r="C20" s="15" t="n">
        <v>2</v>
      </c>
      <c r="D20" s="15" t="n">
        <v>2</v>
      </c>
      <c r="E20" s="7" t="n">
        <v>1006</v>
      </c>
      <c r="F20" s="5" t="inlineStr">
        <is>
          <t>Occupied</t>
        </is>
      </c>
      <c r="G20" s="17" t="n">
        <v>46143</v>
      </c>
      <c r="H20" s="17" t="n">
        <v>45076</v>
      </c>
      <c r="I20" s="5" t="inlineStr">
        <is>
          <t>Renewal</t>
        </is>
      </c>
      <c r="J20" s="7" t="n">
        <v>2161</v>
      </c>
      <c r="K20" s="16">
        <f>IFERROR(J20/E20,"")</f>
        <v/>
      </c>
    </row>
    <row r="21">
      <c r="A21" s="5" t="inlineStr">
        <is>
          <t>1016</t>
        </is>
      </c>
      <c r="B21" s="5" t="inlineStr">
        <is>
          <t>2X2R</t>
        </is>
      </c>
      <c r="C21" s="15" t="n">
        <v>2</v>
      </c>
      <c r="D21" s="15" t="n">
        <v>2</v>
      </c>
      <c r="E21" s="7" t="n">
        <v>1006</v>
      </c>
      <c r="F21" s="5" t="inlineStr">
        <is>
          <t>Occupied</t>
        </is>
      </c>
      <c r="G21" s="17" t="n">
        <v>45960</v>
      </c>
      <c r="H21" s="17" t="n">
        <v>45960</v>
      </c>
      <c r="I21" s="5" t="inlineStr">
        <is>
          <t>New</t>
        </is>
      </c>
      <c r="J21" s="7" t="n">
        <v>1433</v>
      </c>
      <c r="K21" s="16">
        <f>IFERROR(J21/E21,"")</f>
        <v/>
      </c>
    </row>
    <row r="22">
      <c r="A22" s="5" t="inlineStr">
        <is>
          <t>1017</t>
        </is>
      </c>
      <c r="B22" s="5" t="inlineStr">
        <is>
          <t>2X2</t>
        </is>
      </c>
      <c r="C22" s="15" t="n">
        <v>2</v>
      </c>
      <c r="D22" s="15" t="n">
        <v>2</v>
      </c>
      <c r="E22" s="7" t="n">
        <v>1006</v>
      </c>
      <c r="F22" s="5" t="inlineStr">
        <is>
          <t>Occupied</t>
        </is>
      </c>
      <c r="G22" s="17" t="n">
        <v>46232</v>
      </c>
      <c r="H22" s="17" t="n">
        <v>45867</v>
      </c>
      <c r="I22" s="5" t="inlineStr">
        <is>
          <t>Renewal</t>
        </is>
      </c>
      <c r="J22" s="7" t="n">
        <v>1586</v>
      </c>
      <c r="K22" s="16">
        <f>IFERROR(J22/E22,"")</f>
        <v/>
      </c>
    </row>
    <row r="23">
      <c r="A23" s="5" t="inlineStr">
        <is>
          <t>1018</t>
        </is>
      </c>
      <c r="B23" s="5" t="inlineStr">
        <is>
          <t>2X2</t>
        </is>
      </c>
      <c r="C23" s="15" t="n">
        <v>2</v>
      </c>
      <c r="D23" s="15" t="n">
        <v>2</v>
      </c>
      <c r="E23" s="7" t="n">
        <v>1006</v>
      </c>
      <c r="F23" s="5" t="inlineStr">
        <is>
          <t>Occupied</t>
        </is>
      </c>
      <c r="G23" s="17" t="n">
        <v>46221</v>
      </c>
      <c r="H23" s="17" t="n">
        <v>45461</v>
      </c>
      <c r="I23" s="5" t="inlineStr">
        <is>
          <t>Renewal</t>
        </is>
      </c>
      <c r="J23" s="7" t="n">
        <v>1995</v>
      </c>
      <c r="K23" s="16">
        <f>IFERROR(J23/E23,"")</f>
        <v/>
      </c>
    </row>
    <row r="24">
      <c r="A24" s="5" t="inlineStr">
        <is>
          <t>1019</t>
        </is>
      </c>
      <c r="B24" s="5" t="inlineStr">
        <is>
          <t>2X2R</t>
        </is>
      </c>
      <c r="C24" s="15" t="n">
        <v>2</v>
      </c>
      <c r="D24" s="15" t="n">
        <v>2</v>
      </c>
      <c r="E24" s="7" t="n">
        <v>1006</v>
      </c>
      <c r="F24" s="5" t="inlineStr">
        <is>
          <t>Occupied</t>
        </is>
      </c>
      <c r="G24" s="17" t="n">
        <v>45988</v>
      </c>
      <c r="H24" s="17" t="n">
        <v>45623</v>
      </c>
      <c r="I24" s="5" t="inlineStr">
        <is>
          <t>Renewal</t>
        </is>
      </c>
      <c r="J24" s="7" t="n">
        <v>1606</v>
      </c>
      <c r="K24" s="16">
        <f>IFERROR(J24/E24,"")</f>
        <v/>
      </c>
    </row>
    <row r="25">
      <c r="A25" s="5" t="inlineStr">
        <is>
          <t>1020</t>
        </is>
      </c>
      <c r="B25" s="5" t="inlineStr">
        <is>
          <t>2X2</t>
        </is>
      </c>
      <c r="C25" s="15" t="n">
        <v>2</v>
      </c>
      <c r="D25" s="15" t="n">
        <v>2</v>
      </c>
      <c r="E25" s="7" t="n">
        <v>1006</v>
      </c>
      <c r="F25" s="5" t="inlineStr">
        <is>
          <t>Occupied</t>
        </is>
      </c>
      <c r="G25" s="17" t="n">
        <v>46204</v>
      </c>
      <c r="H25" s="17" t="n">
        <v>39790</v>
      </c>
      <c r="I25" s="5" t="inlineStr">
        <is>
          <t>Renewal</t>
        </is>
      </c>
      <c r="J25" s="7" t="n">
        <v>1535</v>
      </c>
      <c r="K25" s="16">
        <f>IFERROR(J25/E25,"")</f>
        <v/>
      </c>
    </row>
    <row r="26">
      <c r="A26" s="5" t="inlineStr">
        <is>
          <t>1021</t>
        </is>
      </c>
      <c r="B26" s="5" t="inlineStr">
        <is>
          <t>2X1</t>
        </is>
      </c>
      <c r="C26" s="15" t="n">
        <v>2</v>
      </c>
      <c r="D26" s="15" t="n">
        <v>1</v>
      </c>
      <c r="E26" s="7" t="n">
        <v>846</v>
      </c>
      <c r="F26" s="5" t="inlineStr">
        <is>
          <t>Occupied</t>
        </is>
      </c>
      <c r="G26" s="17" t="n">
        <v>46225</v>
      </c>
      <c r="H26" s="17" t="n">
        <v>44308</v>
      </c>
      <c r="I26" s="5" t="inlineStr">
        <is>
          <t>Renewal</t>
        </is>
      </c>
      <c r="J26" s="7" t="n">
        <v>1746</v>
      </c>
      <c r="K26" s="16">
        <f>IFERROR(J26/E26,"")</f>
        <v/>
      </c>
    </row>
    <row r="27">
      <c r="A27" s="5" t="inlineStr">
        <is>
          <t>1022</t>
        </is>
      </c>
      <c r="B27" s="5" t="inlineStr">
        <is>
          <t>2X1R</t>
        </is>
      </c>
      <c r="C27" s="15" t="n">
        <v>2</v>
      </c>
      <c r="D27" s="15" t="n">
        <v>1</v>
      </c>
      <c r="E27" s="7" t="n">
        <v>846</v>
      </c>
      <c r="F27" s="5" t="inlineStr">
        <is>
          <t>Occupied</t>
        </is>
      </c>
      <c r="G27" s="17" t="n">
        <v>45930</v>
      </c>
      <c r="H27" s="17" t="n">
        <v>45565</v>
      </c>
      <c r="I27" s="5" t="inlineStr">
        <is>
          <t>Renewal</t>
        </is>
      </c>
      <c r="J27" s="7" t="n">
        <v>1388</v>
      </c>
      <c r="K27" s="16">
        <f>IFERROR(J27/E27,"")</f>
        <v/>
      </c>
    </row>
    <row r="28">
      <c r="A28" s="5" t="inlineStr">
        <is>
          <t>1023</t>
        </is>
      </c>
      <c r="B28" s="5" t="inlineStr">
        <is>
          <t>2X1R</t>
        </is>
      </c>
      <c r="C28" s="15" t="n">
        <v>2</v>
      </c>
      <c r="D28" s="15" t="n">
        <v>1</v>
      </c>
      <c r="E28" s="7" t="n">
        <v>846</v>
      </c>
      <c r="F28" s="5" t="inlineStr">
        <is>
          <t>Occupied</t>
        </is>
      </c>
      <c r="G28" s="17" t="n">
        <v>46121</v>
      </c>
      <c r="H28" s="17" t="n">
        <v>46121</v>
      </c>
      <c r="I28" s="5" t="inlineStr">
        <is>
          <t>New</t>
        </is>
      </c>
      <c r="J28" s="7" t="n">
        <v>1250</v>
      </c>
      <c r="K28" s="16">
        <f>IFERROR(J28/E28,"")</f>
        <v/>
      </c>
    </row>
    <row r="29">
      <c r="A29" s="5" t="inlineStr">
        <is>
          <t>1024</t>
        </is>
      </c>
      <c r="B29" s="5" t="inlineStr">
        <is>
          <t>2X1R</t>
        </is>
      </c>
      <c r="C29" s="15" t="n">
        <v>2</v>
      </c>
      <c r="D29" s="15" t="n">
        <v>1</v>
      </c>
      <c r="E29" s="7" t="n">
        <v>846</v>
      </c>
      <c r="F29" s="5" t="inlineStr">
        <is>
          <t>Occupied</t>
        </is>
      </c>
      <c r="G29" s="17" t="n">
        <v>45981</v>
      </c>
      <c r="H29" s="17" t="n">
        <v>45981</v>
      </c>
      <c r="I29" s="5" t="inlineStr">
        <is>
          <t>New</t>
        </is>
      </c>
      <c r="J29" s="7" t="n">
        <v>1297</v>
      </c>
      <c r="K29" s="16">
        <f>IFERROR(J29/E29,"")</f>
        <v/>
      </c>
    </row>
    <row r="30">
      <c r="A30" s="5" t="inlineStr">
        <is>
          <t>1025</t>
        </is>
      </c>
      <c r="B30" s="5" t="inlineStr">
        <is>
          <t>2X2</t>
        </is>
      </c>
      <c r="C30" s="15" t="n">
        <v>2</v>
      </c>
      <c r="D30" s="15" t="n">
        <v>2</v>
      </c>
      <c r="E30" s="7" t="n">
        <v>1006</v>
      </c>
      <c r="F30" s="5" t="inlineStr">
        <is>
          <t>Occupied</t>
        </is>
      </c>
      <c r="G30" s="17" t="n">
        <v>46233</v>
      </c>
      <c r="H30" s="17" t="n">
        <v>45807</v>
      </c>
      <c r="I30" s="5" t="inlineStr">
        <is>
          <t>Renewal</t>
        </is>
      </c>
      <c r="J30" s="7" t="n">
        <v>1570</v>
      </c>
      <c r="K30" s="16">
        <f>IFERROR(J30/E30,"")</f>
        <v/>
      </c>
    </row>
    <row r="31">
      <c r="A31" s="5" t="inlineStr">
        <is>
          <t>1026</t>
        </is>
      </c>
      <c r="B31" s="5" t="inlineStr">
        <is>
          <t>2X2</t>
        </is>
      </c>
      <c r="C31" s="15" t="n">
        <v>2</v>
      </c>
      <c r="D31" s="15" t="n">
        <v>2</v>
      </c>
      <c r="E31" s="7" t="n">
        <v>1006</v>
      </c>
      <c r="F31" s="5" t="inlineStr">
        <is>
          <t>Occupied</t>
        </is>
      </c>
      <c r="G31" s="17" t="n">
        <v>45995</v>
      </c>
      <c r="H31" s="17" t="n">
        <v>45995</v>
      </c>
      <c r="I31" s="5" t="inlineStr">
        <is>
          <t>New</t>
        </is>
      </c>
      <c r="J31" s="7" t="n">
        <v>1491</v>
      </c>
      <c r="K31" s="16">
        <f>IFERROR(J31/E31,"")</f>
        <v/>
      </c>
    </row>
    <row r="32">
      <c r="A32" s="5" t="inlineStr">
        <is>
          <t>1027</t>
        </is>
      </c>
      <c r="B32" s="5" t="inlineStr">
        <is>
          <t>2X2R</t>
        </is>
      </c>
      <c r="C32" s="15" t="n">
        <v>2</v>
      </c>
      <c r="D32" s="15" t="n">
        <v>2</v>
      </c>
      <c r="E32" s="7" t="n">
        <v>1006</v>
      </c>
      <c r="F32" s="5" t="inlineStr">
        <is>
          <t>Occupied</t>
        </is>
      </c>
      <c r="G32" s="17" t="n">
        <v>46081</v>
      </c>
      <c r="H32" s="17" t="n">
        <v>46081</v>
      </c>
      <c r="I32" s="5" t="inlineStr">
        <is>
          <t>New</t>
        </is>
      </c>
      <c r="J32" s="7" t="n">
        <v>1307</v>
      </c>
      <c r="K32" s="16">
        <f>IFERROR(J32/E32,"")</f>
        <v/>
      </c>
    </row>
    <row r="33">
      <c r="A33" s="5" t="inlineStr">
        <is>
          <t>1028</t>
        </is>
      </c>
      <c r="B33" s="5" t="inlineStr">
        <is>
          <t>2X2R</t>
        </is>
      </c>
      <c r="C33" s="15" t="n">
        <v>2</v>
      </c>
      <c r="D33" s="15" t="n">
        <v>2</v>
      </c>
      <c r="E33" s="7" t="n">
        <v>1006</v>
      </c>
      <c r="F33" s="5" t="inlineStr">
        <is>
          <t>Occupied</t>
        </is>
      </c>
      <c r="G33" s="17" t="n">
        <v>46203</v>
      </c>
      <c r="H33" s="17" t="n">
        <v>45807</v>
      </c>
      <c r="I33" s="5" t="inlineStr">
        <is>
          <t>Renewal</t>
        </is>
      </c>
      <c r="J33" s="7" t="n">
        <v>1870</v>
      </c>
      <c r="K33" s="16">
        <f>IFERROR(J33/E33,"")</f>
        <v/>
      </c>
    </row>
    <row r="34">
      <c r="A34" s="5" t="inlineStr">
        <is>
          <t>1029</t>
        </is>
      </c>
      <c r="B34" s="5" t="inlineStr">
        <is>
          <t>1X1</t>
        </is>
      </c>
      <c r="C34" s="15" t="n">
        <v>1</v>
      </c>
      <c r="D34" s="15" t="n">
        <v>1</v>
      </c>
      <c r="E34" s="7" t="n">
        <v>720</v>
      </c>
      <c r="F34" s="5" t="inlineStr">
        <is>
          <t>Occupied</t>
        </is>
      </c>
      <c r="G34" s="17" t="n">
        <v>45880</v>
      </c>
      <c r="H34" s="17" t="n">
        <v>45880</v>
      </c>
      <c r="I34" s="5" t="inlineStr">
        <is>
          <t>New</t>
        </is>
      </c>
      <c r="J34" s="7" t="n">
        <v>1239</v>
      </c>
      <c r="K34" s="16">
        <f>IFERROR(J34/E34,"")</f>
        <v/>
      </c>
    </row>
    <row r="35">
      <c r="A35" s="5" t="inlineStr">
        <is>
          <t>1030</t>
        </is>
      </c>
      <c r="B35" s="5" t="inlineStr">
        <is>
          <t>1X1R</t>
        </is>
      </c>
      <c r="C35" s="15" t="n">
        <v>1</v>
      </c>
      <c r="D35" s="15" t="n">
        <v>1</v>
      </c>
      <c r="E35" s="7" t="n">
        <v>720</v>
      </c>
      <c r="F35" s="5" t="inlineStr">
        <is>
          <t>Occupied</t>
        </is>
      </c>
      <c r="G35" s="17" t="n">
        <v>46234</v>
      </c>
      <c r="H35" s="17" t="n">
        <v>44773</v>
      </c>
      <c r="I35" s="5" t="inlineStr">
        <is>
          <t>Renewal</t>
        </is>
      </c>
      <c r="J35" s="7" t="n">
        <v>1653</v>
      </c>
      <c r="K35" s="16">
        <f>IFERROR(J35/E35,"")</f>
        <v/>
      </c>
    </row>
    <row r="36">
      <c r="A36" s="5" t="inlineStr">
        <is>
          <t>1031</t>
        </is>
      </c>
      <c r="B36" s="5" t="inlineStr">
        <is>
          <t>1X1R</t>
        </is>
      </c>
      <c r="C36" s="15" t="n">
        <v>1</v>
      </c>
      <c r="D36" s="15" t="n">
        <v>1</v>
      </c>
      <c r="E36" s="7" t="n">
        <v>720</v>
      </c>
      <c r="F36" s="5" t="inlineStr">
        <is>
          <t>Occupied</t>
        </is>
      </c>
      <c r="G36" s="17" t="n">
        <v>46081</v>
      </c>
      <c r="H36" s="17" t="n">
        <v>45290</v>
      </c>
      <c r="I36" s="5" t="inlineStr">
        <is>
          <t>Renewal</t>
        </is>
      </c>
      <c r="J36" s="7" t="n">
        <v>1296</v>
      </c>
      <c r="K36" s="16">
        <f>IFERROR(J36/E36,"")</f>
        <v/>
      </c>
    </row>
    <row r="37">
      <c r="A37" s="5" t="inlineStr">
        <is>
          <t>1032</t>
        </is>
      </c>
      <c r="B37" s="5" t="inlineStr">
        <is>
          <t>1X1</t>
        </is>
      </c>
      <c r="C37" s="15" t="n">
        <v>1</v>
      </c>
      <c r="D37" s="15" t="n">
        <v>1</v>
      </c>
      <c r="E37" s="7" t="n">
        <v>720</v>
      </c>
      <c r="F37" s="5" t="inlineStr">
        <is>
          <t>Occupied</t>
        </is>
      </c>
      <c r="G37" s="17" t="n">
        <v>46204</v>
      </c>
      <c r="H37" s="17" t="n">
        <v>42467</v>
      </c>
      <c r="I37" s="5" t="inlineStr">
        <is>
          <t>Renewal</t>
        </is>
      </c>
      <c r="J37" s="7" t="n">
        <v>1347</v>
      </c>
      <c r="K37" s="16">
        <f>IFERROR(J37/E37,"")</f>
        <v/>
      </c>
    </row>
    <row r="38">
      <c r="A38" s="5" t="inlineStr">
        <is>
          <t>1033</t>
        </is>
      </c>
      <c r="B38" s="5" t="inlineStr">
        <is>
          <t>1X1R</t>
        </is>
      </c>
      <c r="C38" s="15" t="n">
        <v>1</v>
      </c>
      <c r="D38" s="15" t="n">
        <v>1</v>
      </c>
      <c r="E38" s="7" t="n">
        <v>720</v>
      </c>
      <c r="F38" s="5" t="inlineStr">
        <is>
          <t>Occupied</t>
        </is>
      </c>
      <c r="G38" s="17" t="n">
        <v>46206</v>
      </c>
      <c r="H38" s="17" t="n">
        <v>46206</v>
      </c>
      <c r="I38" s="5" t="inlineStr">
        <is>
          <t>New</t>
        </is>
      </c>
      <c r="J38" s="7" t="n">
        <v>1176</v>
      </c>
      <c r="K38" s="16">
        <f>IFERROR(J38/E38,"")</f>
        <v/>
      </c>
    </row>
    <row r="39">
      <c r="A39" s="5" t="inlineStr">
        <is>
          <t>1034</t>
        </is>
      </c>
      <c r="B39" s="5" t="inlineStr">
        <is>
          <t>1X1R</t>
        </is>
      </c>
      <c r="C39" s="15" t="n">
        <v>1</v>
      </c>
      <c r="D39" s="15" t="n">
        <v>1</v>
      </c>
      <c r="E39" s="7" t="n">
        <v>720</v>
      </c>
      <c r="F39" s="5" t="inlineStr">
        <is>
          <t>Occupied</t>
        </is>
      </c>
      <c r="G39" s="17" t="n">
        <v>45849</v>
      </c>
      <c r="H39" s="17" t="n">
        <v>44692</v>
      </c>
      <c r="I39" s="5" t="inlineStr">
        <is>
          <t>Renewal</t>
        </is>
      </c>
      <c r="J39" s="7" t="n">
        <v>1255</v>
      </c>
      <c r="K39" s="16">
        <f>IFERROR(J39/E39,"")</f>
        <v/>
      </c>
    </row>
    <row r="40">
      <c r="A40" s="5" t="inlineStr">
        <is>
          <t>1035</t>
        </is>
      </c>
      <c r="B40" s="5" t="inlineStr">
        <is>
          <t>1X1</t>
        </is>
      </c>
      <c r="C40" s="15" t="n">
        <v>1</v>
      </c>
      <c r="D40" s="15" t="n">
        <v>1</v>
      </c>
      <c r="E40" s="7" t="n">
        <v>720</v>
      </c>
      <c r="F40" s="5" t="inlineStr">
        <is>
          <t>Occupied</t>
        </is>
      </c>
      <c r="G40" s="17" t="n">
        <v>45901</v>
      </c>
      <c r="H40" s="17" t="n">
        <v>42279</v>
      </c>
      <c r="I40" s="5" t="inlineStr">
        <is>
          <t>Renewal</t>
        </is>
      </c>
      <c r="J40" s="7" t="n">
        <v>1244</v>
      </c>
      <c r="K40" s="16">
        <f>IFERROR(J40/E40,"")</f>
        <v/>
      </c>
    </row>
    <row r="41">
      <c r="A41" s="5" t="inlineStr">
        <is>
          <t>1036</t>
        </is>
      </c>
      <c r="B41" s="5" t="inlineStr">
        <is>
          <t>1X1</t>
        </is>
      </c>
      <c r="C41" s="15" t="n">
        <v>1</v>
      </c>
      <c r="D41" s="15" t="n">
        <v>1</v>
      </c>
      <c r="E41" s="7" t="n">
        <v>720</v>
      </c>
      <c r="F41" s="5" t="inlineStr">
        <is>
          <t>Occupied</t>
        </is>
      </c>
      <c r="G41" s="17" t="n">
        <v>46131</v>
      </c>
      <c r="H41" s="17" t="n">
        <v>45735</v>
      </c>
      <c r="I41" s="5" t="inlineStr">
        <is>
          <t>Renewal</t>
        </is>
      </c>
      <c r="J41" s="7" t="n">
        <v>1302</v>
      </c>
      <c r="K41" s="16">
        <f>IFERROR(J41/E41,"")</f>
        <v/>
      </c>
    </row>
    <row r="42">
      <c r="A42" s="5" t="inlineStr">
        <is>
          <t>1037</t>
        </is>
      </c>
      <c r="B42" s="5" t="inlineStr">
        <is>
          <t>1X1</t>
        </is>
      </c>
      <c r="C42" s="15" t="n">
        <v>1</v>
      </c>
      <c r="D42" s="15" t="n">
        <v>1</v>
      </c>
      <c r="E42" s="7" t="n">
        <v>720</v>
      </c>
      <c r="F42" s="5" t="inlineStr">
        <is>
          <t>Occupied</t>
        </is>
      </c>
      <c r="G42" s="17" t="n">
        <v>46098</v>
      </c>
      <c r="H42" s="17" t="n">
        <v>45764</v>
      </c>
      <c r="I42" s="5" t="inlineStr">
        <is>
          <t>Renewal</t>
        </is>
      </c>
      <c r="J42" s="7" t="n">
        <v>1250</v>
      </c>
      <c r="K42" s="16">
        <f>IFERROR(J42/E42,"")</f>
        <v/>
      </c>
    </row>
    <row r="43">
      <c r="A43" s="5" t="inlineStr">
        <is>
          <t>1038</t>
        </is>
      </c>
      <c r="B43" s="5" t="inlineStr">
        <is>
          <t>1X1R</t>
        </is>
      </c>
      <c r="C43" s="15" t="n">
        <v>1</v>
      </c>
      <c r="D43" s="15" t="n">
        <v>1</v>
      </c>
      <c r="E43" s="7" t="n">
        <v>720</v>
      </c>
      <c r="F43" s="5" t="inlineStr">
        <is>
          <t>Occupied</t>
        </is>
      </c>
      <c r="G43" s="17" t="n">
        <v>46082</v>
      </c>
      <c r="H43" s="17" t="n">
        <v>45689</v>
      </c>
      <c r="I43" s="5" t="inlineStr">
        <is>
          <t>Renewal</t>
        </is>
      </c>
      <c r="J43" s="7" t="n">
        <v>1219</v>
      </c>
      <c r="K43" s="16">
        <f>IFERROR(J43/E43,"")</f>
        <v/>
      </c>
    </row>
    <row r="44">
      <c r="A44" s="5" t="inlineStr">
        <is>
          <t>1039</t>
        </is>
      </c>
      <c r="B44" s="5" t="inlineStr">
        <is>
          <t>1X1</t>
        </is>
      </c>
      <c r="C44" s="15" t="n">
        <v>1</v>
      </c>
      <c r="D44" s="15" t="n">
        <v>1</v>
      </c>
      <c r="E44" s="7" t="n">
        <v>720</v>
      </c>
      <c r="F44" s="5" t="inlineStr">
        <is>
          <t>Occupied</t>
        </is>
      </c>
      <c r="G44" s="17" t="n">
        <v>46127</v>
      </c>
      <c r="H44" s="17" t="n">
        <v>46127</v>
      </c>
      <c r="I44" s="5" t="inlineStr">
        <is>
          <t>New</t>
        </is>
      </c>
      <c r="J44" s="7" t="n">
        <v>1197</v>
      </c>
      <c r="K44" s="16">
        <f>IFERROR(J44/E44,"")</f>
        <v/>
      </c>
    </row>
    <row r="45">
      <c r="A45" s="5" t="inlineStr">
        <is>
          <t>1040</t>
        </is>
      </c>
      <c r="B45" s="5" t="inlineStr">
        <is>
          <t>1X1</t>
        </is>
      </c>
      <c r="C45" s="15" t="n">
        <v>1</v>
      </c>
      <c r="D45" s="15" t="n">
        <v>1</v>
      </c>
      <c r="E45" s="7" t="n">
        <v>720</v>
      </c>
      <c r="F45" s="5" t="inlineStr">
        <is>
          <t>Occupied</t>
        </is>
      </c>
      <c r="G45" s="17" t="n">
        <v>45962</v>
      </c>
      <c r="H45" s="17" t="n">
        <v>45962</v>
      </c>
      <c r="I45" s="5" t="inlineStr">
        <is>
          <t>New</t>
        </is>
      </c>
      <c r="J45" s="7" t="n">
        <v>1213</v>
      </c>
      <c r="K45" s="16">
        <f>IFERROR(J45/E45,"")</f>
        <v/>
      </c>
    </row>
    <row r="46">
      <c r="A46" s="5" t="inlineStr">
        <is>
          <t>1041</t>
        </is>
      </c>
      <c r="B46" s="5" t="inlineStr">
        <is>
          <t>1X1</t>
        </is>
      </c>
      <c r="C46" s="15" t="n">
        <v>1</v>
      </c>
      <c r="D46" s="15" t="n">
        <v>1</v>
      </c>
      <c r="E46" s="7" t="n">
        <v>720</v>
      </c>
      <c r="F46" s="5" t="inlineStr">
        <is>
          <t>Occupied</t>
        </is>
      </c>
      <c r="G46" s="17" t="n">
        <v>46082</v>
      </c>
      <c r="H46" s="17" t="n">
        <v>45689</v>
      </c>
      <c r="I46" s="5" t="inlineStr">
        <is>
          <t>Renewal</t>
        </is>
      </c>
      <c r="J46" s="7" t="n">
        <v>1224</v>
      </c>
      <c r="K46" s="16">
        <f>IFERROR(J46/E46,"")</f>
        <v/>
      </c>
    </row>
    <row r="47">
      <c r="A47" s="5" t="inlineStr">
        <is>
          <t>1042</t>
        </is>
      </c>
      <c r="B47" s="5" t="inlineStr">
        <is>
          <t>1X1R</t>
        </is>
      </c>
      <c r="C47" s="15" t="n">
        <v>1</v>
      </c>
      <c r="D47" s="15" t="n">
        <v>1</v>
      </c>
      <c r="E47" s="7" t="n">
        <v>720</v>
      </c>
      <c r="F47" s="5" t="inlineStr">
        <is>
          <t>Occupied</t>
        </is>
      </c>
      <c r="G47" s="17" t="n">
        <v>46206</v>
      </c>
      <c r="H47" s="17" t="n">
        <v>45476</v>
      </c>
      <c r="I47" s="5" t="inlineStr">
        <is>
          <t>Renewal</t>
        </is>
      </c>
      <c r="J47" s="7" t="n">
        <v>1250</v>
      </c>
      <c r="K47" s="16">
        <f>IFERROR(J47/E47,"")</f>
        <v/>
      </c>
    </row>
    <row r="48">
      <c r="A48" s="5" t="inlineStr">
        <is>
          <t>1043</t>
        </is>
      </c>
      <c r="B48" s="5" t="inlineStr">
        <is>
          <t>1X1</t>
        </is>
      </c>
      <c r="C48" s="15" t="n">
        <v>1</v>
      </c>
      <c r="D48" s="15" t="n">
        <v>1</v>
      </c>
      <c r="E48" s="7" t="n">
        <v>720</v>
      </c>
      <c r="F48" s="5" t="inlineStr">
        <is>
          <t>Occupied</t>
        </is>
      </c>
      <c r="G48" s="17" t="n">
        <v>46204</v>
      </c>
      <c r="H48" s="17" t="n">
        <v>45126</v>
      </c>
      <c r="I48" s="5" t="inlineStr">
        <is>
          <t>Renewal</t>
        </is>
      </c>
      <c r="J48" s="7" t="n">
        <v>1512</v>
      </c>
      <c r="K48" s="16">
        <f>IFERROR(J48/E48,"")</f>
        <v/>
      </c>
    </row>
    <row r="49">
      <c r="A49" s="5" t="inlineStr">
        <is>
          <t>1044</t>
        </is>
      </c>
      <c r="B49" s="5" t="inlineStr">
        <is>
          <t>1X1</t>
        </is>
      </c>
      <c r="C49" s="15" t="n">
        <v>1</v>
      </c>
      <c r="D49" s="15" t="n">
        <v>1</v>
      </c>
      <c r="E49" s="7" t="n">
        <v>720</v>
      </c>
      <c r="F49" s="5" t="inlineStr">
        <is>
          <t>Occupied</t>
        </is>
      </c>
      <c r="G49" s="17" t="n">
        <v>45901</v>
      </c>
      <c r="H49" s="17" t="n">
        <v>44805</v>
      </c>
      <c r="I49" s="5" t="inlineStr">
        <is>
          <t>Renewal</t>
        </is>
      </c>
      <c r="J49" s="7" t="n">
        <v>1470</v>
      </c>
      <c r="K49" s="16">
        <f>IFERROR(J49/E49,"")</f>
        <v/>
      </c>
    </row>
    <row r="50">
      <c r="A50" s="5" t="inlineStr">
        <is>
          <t>1045</t>
        </is>
      </c>
      <c r="B50" s="5" t="inlineStr">
        <is>
          <t>2X2</t>
        </is>
      </c>
      <c r="C50" s="15" t="n">
        <v>2</v>
      </c>
      <c r="D50" s="15" t="n">
        <v>2</v>
      </c>
      <c r="E50" s="7" t="n">
        <v>1006</v>
      </c>
      <c r="F50" s="5" t="inlineStr">
        <is>
          <t>Occupied</t>
        </is>
      </c>
      <c r="G50" s="17" t="n">
        <v>45855</v>
      </c>
      <c r="H50" s="17" t="n">
        <v>45490</v>
      </c>
      <c r="I50" s="5" t="inlineStr">
        <is>
          <t>Renewal</t>
        </is>
      </c>
      <c r="J50" s="7" t="n">
        <v>1822</v>
      </c>
      <c r="K50" s="16">
        <f>IFERROR(J50/E50,"")</f>
        <v/>
      </c>
    </row>
    <row r="51">
      <c r="A51" s="5" t="inlineStr">
        <is>
          <t>1046</t>
        </is>
      </c>
      <c r="B51" s="5" t="inlineStr">
        <is>
          <t>2X2</t>
        </is>
      </c>
      <c r="C51" s="15" t="n">
        <v>2</v>
      </c>
      <c r="D51" s="15" t="n">
        <v>2</v>
      </c>
      <c r="E51" s="7" t="n">
        <v>1006</v>
      </c>
      <c r="F51" s="5" t="inlineStr">
        <is>
          <t>Occupied</t>
        </is>
      </c>
      <c r="G51" s="17" t="n">
        <v>46186</v>
      </c>
      <c r="H51" s="17" t="n">
        <v>46186</v>
      </c>
      <c r="I51" s="5" t="inlineStr">
        <is>
          <t>New</t>
        </is>
      </c>
      <c r="J51" s="7" t="n">
        <v>1564</v>
      </c>
      <c r="K51" s="16">
        <f>IFERROR(J51/E51,"")</f>
        <v/>
      </c>
    </row>
    <row r="52">
      <c r="A52" s="5" t="inlineStr">
        <is>
          <t>1047</t>
        </is>
      </c>
      <c r="B52" s="5" t="inlineStr">
        <is>
          <t>2X2</t>
        </is>
      </c>
      <c r="C52" s="15" t="n">
        <v>2</v>
      </c>
      <c r="D52" s="15" t="n">
        <v>2</v>
      </c>
      <c r="E52" s="7" t="n">
        <v>1006</v>
      </c>
      <c r="F52" s="5" t="inlineStr">
        <is>
          <t>Occupied</t>
        </is>
      </c>
      <c r="G52" s="17" t="n">
        <v>46172</v>
      </c>
      <c r="H52" s="17" t="n">
        <v>44255</v>
      </c>
      <c r="I52" s="5" t="inlineStr">
        <is>
          <t>Renewal</t>
        </is>
      </c>
      <c r="J52" s="7" t="n">
        <v>1752</v>
      </c>
      <c r="K52" s="16">
        <f>IFERROR(J52/E52,"")</f>
        <v/>
      </c>
    </row>
    <row r="53">
      <c r="A53" s="5" t="inlineStr">
        <is>
          <t>1048</t>
        </is>
      </c>
      <c r="B53" s="5" t="inlineStr">
        <is>
          <t>2X2R</t>
        </is>
      </c>
      <c r="C53" s="15" t="n">
        <v>2</v>
      </c>
      <c r="D53" s="15" t="n">
        <v>2</v>
      </c>
      <c r="E53" s="7" t="n">
        <v>1006</v>
      </c>
      <c r="F53" s="5" t="inlineStr">
        <is>
          <t>Occupied</t>
        </is>
      </c>
      <c r="G53" s="17" t="n">
        <v>46121</v>
      </c>
      <c r="H53" s="17" t="n">
        <v>46121</v>
      </c>
      <c r="I53" s="5" t="inlineStr">
        <is>
          <t>New</t>
        </is>
      </c>
      <c r="J53" s="7" t="n">
        <v>1370</v>
      </c>
      <c r="K53" s="16">
        <f>IFERROR(J53/E53,"")</f>
        <v/>
      </c>
    </row>
    <row r="54">
      <c r="A54" s="5" t="inlineStr">
        <is>
          <t>1049</t>
        </is>
      </c>
      <c r="B54" s="5" t="inlineStr">
        <is>
          <t>1X1R</t>
        </is>
      </c>
      <c r="C54" s="15" t="n">
        <v>1</v>
      </c>
      <c r="D54" s="15" t="n">
        <v>1</v>
      </c>
      <c r="E54" s="7" t="n">
        <v>720</v>
      </c>
      <c r="F54" s="5" t="inlineStr">
        <is>
          <t>Vacant</t>
        </is>
      </c>
      <c r="G54" s="12" t="n"/>
      <c r="H54" s="12" t="n"/>
      <c r="I54" s="12" t="n"/>
      <c r="J54" s="12" t="n"/>
      <c r="K54" s="16">
        <f>IFERROR(J54/E54,"")</f>
        <v/>
      </c>
    </row>
    <row r="55">
      <c r="A55" s="5" t="inlineStr">
        <is>
          <t>1050</t>
        </is>
      </c>
      <c r="B55" s="5" t="inlineStr">
        <is>
          <t>1X1</t>
        </is>
      </c>
      <c r="C55" s="15" t="n">
        <v>1</v>
      </c>
      <c r="D55" s="15" t="n">
        <v>1</v>
      </c>
      <c r="E55" s="7" t="n">
        <v>720</v>
      </c>
      <c r="F55" s="5" t="inlineStr">
        <is>
          <t>Occupied</t>
        </is>
      </c>
      <c r="G55" s="17" t="n">
        <v>45970</v>
      </c>
      <c r="H55" s="17" t="n">
        <v>45970</v>
      </c>
      <c r="I55" s="5" t="inlineStr">
        <is>
          <t>New</t>
        </is>
      </c>
      <c r="J55" s="7" t="n">
        <v>1307</v>
      </c>
      <c r="K55" s="16">
        <f>IFERROR(J55/E55,"")</f>
        <v/>
      </c>
    </row>
    <row r="56">
      <c r="A56" s="5" t="inlineStr">
        <is>
          <t>1051</t>
        </is>
      </c>
      <c r="B56" s="5" t="inlineStr">
        <is>
          <t>1X1</t>
        </is>
      </c>
      <c r="C56" s="15" t="n">
        <v>1</v>
      </c>
      <c r="D56" s="15" t="n">
        <v>1</v>
      </c>
      <c r="E56" s="7" t="n">
        <v>720</v>
      </c>
      <c r="F56" s="5" t="inlineStr">
        <is>
          <t>Occupied</t>
        </is>
      </c>
      <c r="G56" s="17" t="n">
        <v>45904</v>
      </c>
      <c r="H56" s="17" t="n">
        <v>45904</v>
      </c>
      <c r="I56" s="5" t="inlineStr">
        <is>
          <t>New</t>
        </is>
      </c>
      <c r="J56" s="7" t="n">
        <v>1166</v>
      </c>
      <c r="K56" s="16">
        <f>IFERROR(J56/E56,"")</f>
        <v/>
      </c>
    </row>
    <row r="57">
      <c r="A57" s="5" t="inlineStr">
        <is>
          <t>1052</t>
        </is>
      </c>
      <c r="B57" s="5" t="inlineStr">
        <is>
          <t>1X1R</t>
        </is>
      </c>
      <c r="C57" s="15" t="n">
        <v>1</v>
      </c>
      <c r="D57" s="15" t="n">
        <v>1</v>
      </c>
      <c r="E57" s="7" t="n">
        <v>720</v>
      </c>
      <c r="F57" s="5" t="inlineStr">
        <is>
          <t>Occupied</t>
        </is>
      </c>
      <c r="G57" s="17" t="n">
        <v>46110</v>
      </c>
      <c r="H57" s="17" t="n">
        <v>45716</v>
      </c>
      <c r="I57" s="5" t="inlineStr">
        <is>
          <t>Renewal</t>
        </is>
      </c>
      <c r="J57" s="7" t="n">
        <v>1192</v>
      </c>
      <c r="K57" s="16">
        <f>IFERROR(J57/E57,"")</f>
        <v/>
      </c>
    </row>
    <row r="58">
      <c r="A58" s="5" t="inlineStr">
        <is>
          <t>1053</t>
        </is>
      </c>
      <c r="B58" s="5" t="inlineStr">
        <is>
          <t>1X1</t>
        </is>
      </c>
      <c r="C58" s="15" t="n">
        <v>1</v>
      </c>
      <c r="D58" s="15" t="n">
        <v>1</v>
      </c>
      <c r="E58" s="7" t="n">
        <v>720</v>
      </c>
      <c r="F58" s="5" t="inlineStr">
        <is>
          <t>Occupied</t>
        </is>
      </c>
      <c r="G58" s="17" t="n">
        <v>45914</v>
      </c>
      <c r="H58" s="17" t="n">
        <v>45549</v>
      </c>
      <c r="I58" s="5" t="inlineStr">
        <is>
          <t>Renewal</t>
        </is>
      </c>
      <c r="J58" s="7" t="n">
        <v>1367</v>
      </c>
      <c r="K58" s="16">
        <f>IFERROR(J58/E58,"")</f>
        <v/>
      </c>
    </row>
    <row r="59">
      <c r="A59" s="5" t="inlineStr">
        <is>
          <t>1054</t>
        </is>
      </c>
      <c r="B59" s="5" t="inlineStr">
        <is>
          <t>1X1</t>
        </is>
      </c>
      <c r="C59" s="15" t="n">
        <v>1</v>
      </c>
      <c r="D59" s="15" t="n">
        <v>1</v>
      </c>
      <c r="E59" s="7" t="n">
        <v>720</v>
      </c>
      <c r="F59" s="5" t="inlineStr">
        <is>
          <t>Occupied</t>
        </is>
      </c>
      <c r="G59" s="17" t="n">
        <v>46009</v>
      </c>
      <c r="H59" s="17" t="n">
        <v>46009</v>
      </c>
      <c r="I59" s="5" t="inlineStr">
        <is>
          <t>New</t>
        </is>
      </c>
      <c r="J59" s="7" t="n">
        <v>1281</v>
      </c>
      <c r="K59" s="16">
        <f>IFERROR(J59/E59,"")</f>
        <v/>
      </c>
    </row>
    <row r="60">
      <c r="A60" s="5" t="inlineStr">
        <is>
          <t>1055</t>
        </is>
      </c>
      <c r="B60" s="5" t="inlineStr">
        <is>
          <t>1X1R</t>
        </is>
      </c>
      <c r="C60" s="15" t="n">
        <v>1</v>
      </c>
      <c r="D60" s="15" t="n">
        <v>1</v>
      </c>
      <c r="E60" s="7" t="n">
        <v>720</v>
      </c>
      <c r="F60" s="5" t="inlineStr">
        <is>
          <t>Occupied</t>
        </is>
      </c>
      <c r="G60" s="17" t="n">
        <v>45944</v>
      </c>
      <c r="H60" s="17" t="n">
        <v>45944</v>
      </c>
      <c r="I60" s="5" t="inlineStr">
        <is>
          <t>New</t>
        </is>
      </c>
      <c r="J60" s="7" t="n">
        <v>1124</v>
      </c>
      <c r="K60" s="16">
        <f>IFERROR(J60/E60,"")</f>
        <v/>
      </c>
    </row>
    <row r="61">
      <c r="A61" s="5" t="inlineStr">
        <is>
          <t>1056</t>
        </is>
      </c>
      <c r="B61" s="5" t="inlineStr">
        <is>
          <t>1X1R</t>
        </is>
      </c>
      <c r="C61" s="15" t="n">
        <v>1</v>
      </c>
      <c r="D61" s="15" t="n">
        <v>1</v>
      </c>
      <c r="E61" s="7" t="n">
        <v>720</v>
      </c>
      <c r="F61" s="5" t="inlineStr">
        <is>
          <t>Occupied</t>
        </is>
      </c>
      <c r="G61" s="17" t="n">
        <v>46043</v>
      </c>
      <c r="H61" s="17" t="n">
        <v>46043</v>
      </c>
      <c r="I61" s="5" t="inlineStr">
        <is>
          <t>New</t>
        </is>
      </c>
      <c r="J61" s="7" t="n">
        <v>1171</v>
      </c>
      <c r="K61" s="16">
        <f>IFERROR(J61/E61,"")</f>
        <v/>
      </c>
    </row>
    <row r="62">
      <c r="A62" s="5" t="inlineStr">
        <is>
          <t>1057</t>
        </is>
      </c>
      <c r="B62" s="5" t="inlineStr">
        <is>
          <t>1X1R</t>
        </is>
      </c>
      <c r="C62" s="15" t="n">
        <v>1</v>
      </c>
      <c r="D62" s="15" t="n">
        <v>1</v>
      </c>
      <c r="E62" s="7" t="n">
        <v>720</v>
      </c>
      <c r="F62" s="5" t="inlineStr">
        <is>
          <t>Occupied</t>
        </is>
      </c>
      <c r="G62" s="17" t="n">
        <v>45988</v>
      </c>
      <c r="H62" s="17" t="n">
        <v>45439</v>
      </c>
      <c r="I62" s="5" t="inlineStr">
        <is>
          <t>Renewal</t>
        </is>
      </c>
      <c r="J62" s="7" t="n">
        <v>1363</v>
      </c>
      <c r="K62" s="16">
        <f>IFERROR(J62/E62,"")</f>
        <v/>
      </c>
    </row>
    <row r="63">
      <c r="A63" s="5" t="inlineStr">
        <is>
          <t>1058</t>
        </is>
      </c>
      <c r="B63" s="5" t="inlineStr">
        <is>
          <t>1X1R</t>
        </is>
      </c>
      <c r="C63" s="15" t="n">
        <v>1</v>
      </c>
      <c r="D63" s="15" t="n">
        <v>1</v>
      </c>
      <c r="E63" s="7" t="n">
        <v>720</v>
      </c>
      <c r="F63" s="5" t="inlineStr">
        <is>
          <t>Occupied</t>
        </is>
      </c>
      <c r="G63" s="17" t="n">
        <v>45906</v>
      </c>
      <c r="H63" s="17" t="n">
        <v>45175</v>
      </c>
      <c r="I63" s="5" t="inlineStr">
        <is>
          <t>Renewal</t>
        </is>
      </c>
      <c r="J63" s="7" t="n">
        <v>1413</v>
      </c>
      <c r="K63" s="16">
        <f>IFERROR(J63/E63,"")</f>
        <v/>
      </c>
    </row>
    <row r="64">
      <c r="A64" s="5" t="inlineStr">
        <is>
          <t>1059</t>
        </is>
      </c>
      <c r="B64" s="5" t="inlineStr">
        <is>
          <t>1X1R</t>
        </is>
      </c>
      <c r="C64" s="15" t="n">
        <v>1</v>
      </c>
      <c r="D64" s="15" t="n">
        <v>1</v>
      </c>
      <c r="E64" s="7" t="n">
        <v>720</v>
      </c>
      <c r="F64" s="5" t="inlineStr">
        <is>
          <t>Occupied</t>
        </is>
      </c>
      <c r="G64" s="17" t="n">
        <v>46036</v>
      </c>
      <c r="H64" s="17" t="n">
        <v>46036</v>
      </c>
      <c r="I64" s="5" t="inlineStr">
        <is>
          <t>New</t>
        </is>
      </c>
      <c r="J64" s="7" t="n">
        <v>1234</v>
      </c>
      <c r="K64" s="16">
        <f>IFERROR(J64/E64,"")</f>
        <v/>
      </c>
    </row>
    <row r="65">
      <c r="A65" s="5" t="inlineStr">
        <is>
          <t>1060</t>
        </is>
      </c>
      <c r="B65" s="5" t="inlineStr">
        <is>
          <t>1X1</t>
        </is>
      </c>
      <c r="C65" s="15" t="n">
        <v>1</v>
      </c>
      <c r="D65" s="15" t="n">
        <v>1</v>
      </c>
      <c r="E65" s="7" t="n">
        <v>720</v>
      </c>
      <c r="F65" s="5" t="inlineStr">
        <is>
          <t>Occupied</t>
        </is>
      </c>
      <c r="G65" s="17" t="n">
        <v>45889</v>
      </c>
      <c r="H65" s="17" t="n">
        <v>45889</v>
      </c>
      <c r="I65" s="5" t="inlineStr">
        <is>
          <t>New</t>
        </is>
      </c>
      <c r="J65" s="7" t="n">
        <v>1218</v>
      </c>
      <c r="K65" s="16">
        <f>IFERROR(J65/E65,"")</f>
        <v/>
      </c>
    </row>
    <row r="66">
      <c r="A66" s="5" t="inlineStr">
        <is>
          <t>1061</t>
        </is>
      </c>
      <c r="B66" s="5" t="inlineStr">
        <is>
          <t>1X1R</t>
        </is>
      </c>
      <c r="C66" s="15" t="n">
        <v>1</v>
      </c>
      <c r="D66" s="15" t="n">
        <v>1</v>
      </c>
      <c r="E66" s="7" t="n">
        <v>720</v>
      </c>
      <c r="F66" s="5" t="inlineStr">
        <is>
          <t>Occupied</t>
        </is>
      </c>
      <c r="G66" s="17" t="n">
        <v>46217</v>
      </c>
      <c r="H66" s="17" t="n">
        <v>44726</v>
      </c>
      <c r="I66" s="5" t="inlineStr">
        <is>
          <t>Renewal</t>
        </is>
      </c>
      <c r="J66" s="7" t="n">
        <v>1530</v>
      </c>
      <c r="K66" s="16">
        <f>IFERROR(J66/E66,"")</f>
        <v/>
      </c>
    </row>
    <row r="67">
      <c r="A67" s="5" t="inlineStr">
        <is>
          <t>1062</t>
        </is>
      </c>
      <c r="B67" s="5" t="inlineStr">
        <is>
          <t>1X1R</t>
        </is>
      </c>
      <c r="C67" s="15" t="n">
        <v>1</v>
      </c>
      <c r="D67" s="15" t="n">
        <v>1</v>
      </c>
      <c r="E67" s="7" t="n">
        <v>720</v>
      </c>
      <c r="F67" s="5" t="inlineStr">
        <is>
          <t>Occupied</t>
        </is>
      </c>
      <c r="G67" s="17" t="n">
        <v>46043</v>
      </c>
      <c r="H67" s="17" t="n">
        <v>46043</v>
      </c>
      <c r="I67" s="5" t="inlineStr">
        <is>
          <t>New</t>
        </is>
      </c>
      <c r="J67" s="7" t="n">
        <v>1197</v>
      </c>
      <c r="K67" s="16">
        <f>IFERROR(J67/E67,"")</f>
        <v/>
      </c>
    </row>
    <row r="68">
      <c r="A68" s="5" t="inlineStr">
        <is>
          <t>1063</t>
        </is>
      </c>
      <c r="B68" s="5" t="inlineStr">
        <is>
          <t>1X1R</t>
        </is>
      </c>
      <c r="C68" s="15" t="n">
        <v>1</v>
      </c>
      <c r="D68" s="15" t="n">
        <v>1</v>
      </c>
      <c r="E68" s="7" t="n">
        <v>720</v>
      </c>
      <c r="F68" s="5" t="inlineStr">
        <is>
          <t>Occupied</t>
        </is>
      </c>
      <c r="G68" s="17" t="n">
        <v>46082</v>
      </c>
      <c r="H68" s="17" t="n">
        <v>44993</v>
      </c>
      <c r="I68" s="5" t="inlineStr">
        <is>
          <t>Renewal</t>
        </is>
      </c>
      <c r="J68" s="7" t="n">
        <v>1539</v>
      </c>
      <c r="K68" s="16">
        <f>IFERROR(J68/E68,"")</f>
        <v/>
      </c>
    </row>
    <row r="69">
      <c r="A69" s="5" t="inlineStr">
        <is>
          <t>1064</t>
        </is>
      </c>
      <c r="B69" s="5" t="inlineStr">
        <is>
          <t>1X1</t>
        </is>
      </c>
      <c r="C69" s="15" t="n">
        <v>1</v>
      </c>
      <c r="D69" s="15" t="n">
        <v>1</v>
      </c>
      <c r="E69" s="7" t="n">
        <v>720</v>
      </c>
      <c r="F69" s="5" t="inlineStr">
        <is>
          <t>Vacant</t>
        </is>
      </c>
      <c r="G69" s="12" t="n"/>
      <c r="H69" s="12" t="n"/>
      <c r="I69" s="12" t="n"/>
      <c r="J69" s="12" t="n"/>
      <c r="K69" s="16">
        <f>IFERROR(J69/E69,"")</f>
        <v/>
      </c>
    </row>
    <row r="70">
      <c r="A70" s="5" t="inlineStr">
        <is>
          <t>1065</t>
        </is>
      </c>
      <c r="B70" s="5" t="inlineStr">
        <is>
          <t>2X2R</t>
        </is>
      </c>
      <c r="C70" s="15" t="n">
        <v>2</v>
      </c>
      <c r="D70" s="15" t="n">
        <v>2</v>
      </c>
      <c r="E70" s="7" t="n">
        <v>1006</v>
      </c>
      <c r="F70" s="5" t="inlineStr">
        <is>
          <t>Occupied</t>
        </is>
      </c>
      <c r="G70" s="17" t="n">
        <v>46229</v>
      </c>
      <c r="H70" s="17" t="n">
        <v>45499</v>
      </c>
      <c r="I70" s="5" t="inlineStr">
        <is>
          <t>Renewal</t>
        </is>
      </c>
      <c r="J70" s="7" t="n">
        <v>1500</v>
      </c>
      <c r="K70" s="16">
        <f>IFERROR(J70/E70,"")</f>
        <v/>
      </c>
    </row>
    <row r="71">
      <c r="A71" s="5" t="inlineStr">
        <is>
          <t>1066</t>
        </is>
      </c>
      <c r="B71" s="5" t="inlineStr">
        <is>
          <t>2X2R</t>
        </is>
      </c>
      <c r="C71" s="15" t="n">
        <v>2</v>
      </c>
      <c r="D71" s="15" t="n">
        <v>2</v>
      </c>
      <c r="E71" s="7" t="n">
        <v>1006</v>
      </c>
      <c r="F71" s="5" t="inlineStr">
        <is>
          <t>Occupied</t>
        </is>
      </c>
      <c r="G71" s="17" t="n">
        <v>46046</v>
      </c>
      <c r="H71" s="17" t="n">
        <v>45315</v>
      </c>
      <c r="I71" s="5" t="inlineStr">
        <is>
          <t>Renewal</t>
        </is>
      </c>
      <c r="J71" s="7" t="n">
        <v>1522</v>
      </c>
      <c r="K71" s="16">
        <f>IFERROR(J71/E71,"")</f>
        <v/>
      </c>
    </row>
    <row r="72">
      <c r="A72" s="5" t="inlineStr">
        <is>
          <t>1067</t>
        </is>
      </c>
      <c r="B72" s="5" t="inlineStr">
        <is>
          <t>2X2R</t>
        </is>
      </c>
      <c r="C72" s="15" t="n">
        <v>2</v>
      </c>
      <c r="D72" s="15" t="n">
        <v>2</v>
      </c>
      <c r="E72" s="7" t="n">
        <v>1006</v>
      </c>
      <c r="F72" s="5" t="inlineStr">
        <is>
          <t>Occupied</t>
        </is>
      </c>
      <c r="G72" s="17" t="n">
        <v>46055</v>
      </c>
      <c r="H72" s="17" t="n">
        <v>45324</v>
      </c>
      <c r="I72" s="5" t="inlineStr">
        <is>
          <t>Renewal</t>
        </is>
      </c>
      <c r="J72" s="7" t="n">
        <v>1668</v>
      </c>
      <c r="K72" s="16">
        <f>IFERROR(J72/E72,"")</f>
        <v/>
      </c>
    </row>
    <row r="73">
      <c r="A73" s="5" t="inlineStr">
        <is>
          <t>1068</t>
        </is>
      </c>
      <c r="B73" s="5" t="inlineStr">
        <is>
          <t>2X2</t>
        </is>
      </c>
      <c r="C73" s="15" t="n">
        <v>2</v>
      </c>
      <c r="D73" s="15" t="n">
        <v>2</v>
      </c>
      <c r="E73" s="7" t="n">
        <v>1006</v>
      </c>
      <c r="F73" s="5" t="inlineStr">
        <is>
          <t>Occupied</t>
        </is>
      </c>
      <c r="G73" s="17" t="n">
        <v>45987</v>
      </c>
      <c r="H73" s="17" t="n">
        <v>45987</v>
      </c>
      <c r="I73" s="5" t="inlineStr">
        <is>
          <t>New</t>
        </is>
      </c>
      <c r="J73" s="7" t="n">
        <v>1507</v>
      </c>
      <c r="K73" s="16">
        <f>IFERROR(J73/E73,"")</f>
        <v/>
      </c>
    </row>
    <row r="74">
      <c r="A74" s="5" t="inlineStr">
        <is>
          <t>1069</t>
        </is>
      </c>
      <c r="B74" s="5" t="inlineStr">
        <is>
          <t>2X2R</t>
        </is>
      </c>
      <c r="C74" s="15" t="n">
        <v>2</v>
      </c>
      <c r="D74" s="15" t="n">
        <v>2</v>
      </c>
      <c r="E74" s="7" t="n">
        <v>1006</v>
      </c>
      <c r="F74" s="5" t="inlineStr">
        <is>
          <t>Occupied</t>
        </is>
      </c>
      <c r="G74" s="17" t="n">
        <v>46233</v>
      </c>
      <c r="H74" s="17" t="n">
        <v>45503</v>
      </c>
      <c r="I74" s="5" t="inlineStr">
        <is>
          <t>Renewal</t>
        </is>
      </c>
      <c r="J74" s="7" t="n">
        <v>1875</v>
      </c>
      <c r="K74" s="16">
        <f>IFERROR(J74/E74,"")</f>
        <v/>
      </c>
    </row>
    <row r="75">
      <c r="A75" s="5" t="inlineStr">
        <is>
          <t>1070</t>
        </is>
      </c>
      <c r="B75" s="5" t="inlineStr">
        <is>
          <t>2X2R</t>
        </is>
      </c>
      <c r="C75" s="15" t="n">
        <v>2</v>
      </c>
      <c r="D75" s="15" t="n">
        <v>2</v>
      </c>
      <c r="E75" s="7" t="n">
        <v>1006</v>
      </c>
      <c r="F75" s="5" t="inlineStr">
        <is>
          <t>Occupied</t>
        </is>
      </c>
      <c r="G75" s="17" t="n">
        <v>46218</v>
      </c>
      <c r="H75" s="17" t="n">
        <v>45853</v>
      </c>
      <c r="I75" s="5" t="inlineStr">
        <is>
          <t>Renewal</t>
        </is>
      </c>
      <c r="J75" s="7" t="n">
        <v>1518</v>
      </c>
      <c r="K75" s="16">
        <f>IFERROR(J75/E75,"")</f>
        <v/>
      </c>
    </row>
    <row r="76">
      <c r="A76" s="5" t="inlineStr">
        <is>
          <t>1071</t>
        </is>
      </c>
      <c r="B76" s="5" t="inlineStr">
        <is>
          <t>2X2R</t>
        </is>
      </c>
      <c r="C76" s="15" t="n">
        <v>2</v>
      </c>
      <c r="D76" s="15" t="n">
        <v>2</v>
      </c>
      <c r="E76" s="7" t="n">
        <v>1006</v>
      </c>
      <c r="F76" s="5" t="inlineStr">
        <is>
          <t>Vacant</t>
        </is>
      </c>
      <c r="G76" s="12" t="n"/>
      <c r="H76" s="12" t="n"/>
      <c r="I76" s="12" t="n"/>
      <c r="J76" s="12" t="n"/>
      <c r="K76" s="16">
        <f>IFERROR(J76/E76,"")</f>
        <v/>
      </c>
    </row>
    <row r="77">
      <c r="A77" s="5" t="inlineStr">
        <is>
          <t>1072</t>
        </is>
      </c>
      <c r="B77" s="5" t="inlineStr">
        <is>
          <t>2X2</t>
        </is>
      </c>
      <c r="C77" s="15" t="n">
        <v>2</v>
      </c>
      <c r="D77" s="15" t="n">
        <v>2</v>
      </c>
      <c r="E77" s="7" t="n">
        <v>1006</v>
      </c>
      <c r="F77" s="5" t="inlineStr">
        <is>
          <t>Occupied</t>
        </is>
      </c>
      <c r="G77" s="17" t="n">
        <v>46187</v>
      </c>
      <c r="H77" s="17" t="n">
        <v>45822</v>
      </c>
      <c r="I77" s="5" t="inlineStr">
        <is>
          <t>Renewal</t>
        </is>
      </c>
      <c r="J77" s="7" t="n">
        <v>1586</v>
      </c>
      <c r="K77" s="16">
        <f>IFERROR(J77/E77,"")</f>
        <v/>
      </c>
    </row>
    <row r="78">
      <c r="A78" s="5" t="inlineStr">
        <is>
          <t>1073</t>
        </is>
      </c>
      <c r="B78" s="5" t="inlineStr">
        <is>
          <t>2X2R</t>
        </is>
      </c>
      <c r="C78" s="15" t="n">
        <v>2</v>
      </c>
      <c r="D78" s="15" t="n">
        <v>2</v>
      </c>
      <c r="E78" s="7" t="n">
        <v>1006</v>
      </c>
      <c r="F78" s="5" t="inlineStr">
        <is>
          <t>Occupied</t>
        </is>
      </c>
      <c r="G78" s="17" t="n">
        <v>46204</v>
      </c>
      <c r="H78" s="17" t="n">
        <v>45839</v>
      </c>
      <c r="I78" s="5" t="inlineStr">
        <is>
          <t>Renewal</t>
        </is>
      </c>
      <c r="J78" s="7" t="n">
        <v>1586</v>
      </c>
      <c r="K78" s="16">
        <f>IFERROR(J78/E78,"")</f>
        <v/>
      </c>
    </row>
    <row r="79">
      <c r="A79" s="5" t="inlineStr">
        <is>
          <t>1074</t>
        </is>
      </c>
      <c r="B79" s="5" t="inlineStr">
        <is>
          <t>2X2</t>
        </is>
      </c>
      <c r="C79" s="15" t="n">
        <v>2</v>
      </c>
      <c r="D79" s="15" t="n">
        <v>2</v>
      </c>
      <c r="E79" s="7" t="n">
        <v>1006</v>
      </c>
      <c r="F79" s="5" t="inlineStr">
        <is>
          <t>Vacant</t>
        </is>
      </c>
      <c r="G79" s="12" t="n"/>
      <c r="H79" s="12" t="n"/>
      <c r="I79" s="12" t="n"/>
      <c r="J79" s="12" t="n"/>
      <c r="K79" s="16">
        <f>IFERROR(J79/E79,"")</f>
        <v/>
      </c>
    </row>
    <row r="80">
      <c r="A80" s="5" t="inlineStr">
        <is>
          <t>1075</t>
        </is>
      </c>
      <c r="B80" s="5" t="inlineStr">
        <is>
          <t>2X2</t>
        </is>
      </c>
      <c r="C80" s="15" t="n">
        <v>2</v>
      </c>
      <c r="D80" s="15" t="n">
        <v>2</v>
      </c>
      <c r="E80" s="7" t="n">
        <v>1006</v>
      </c>
      <c r="F80" s="5" t="inlineStr">
        <is>
          <t>Occupied</t>
        </is>
      </c>
      <c r="G80" s="17" t="n">
        <v>46197</v>
      </c>
      <c r="H80" s="17" t="n">
        <v>45801</v>
      </c>
      <c r="I80" s="5" t="inlineStr">
        <is>
          <t>Renewal</t>
        </is>
      </c>
      <c r="J80" s="7" t="n">
        <v>1517</v>
      </c>
      <c r="K80" s="16">
        <f>IFERROR(J80/E80,"")</f>
        <v/>
      </c>
    </row>
    <row r="81">
      <c r="A81" s="5" t="inlineStr">
        <is>
          <t>1076</t>
        </is>
      </c>
      <c r="B81" s="5" t="inlineStr">
        <is>
          <t>2X2</t>
        </is>
      </c>
      <c r="C81" s="15" t="n">
        <v>2</v>
      </c>
      <c r="D81" s="15" t="n">
        <v>2</v>
      </c>
      <c r="E81" s="7" t="n">
        <v>1006</v>
      </c>
      <c r="F81" s="5" t="inlineStr">
        <is>
          <t>Occupied</t>
        </is>
      </c>
      <c r="G81" s="17" t="n">
        <v>46039</v>
      </c>
      <c r="H81" s="17" t="n">
        <v>45308</v>
      </c>
      <c r="I81" s="5" t="inlineStr">
        <is>
          <t>Renewal</t>
        </is>
      </c>
      <c r="J81" s="7" t="n">
        <v>1748</v>
      </c>
      <c r="K81" s="16">
        <f>IFERROR(J81/E81,"")</f>
        <v/>
      </c>
    </row>
    <row r="82">
      <c r="A82" s="5" t="inlineStr">
        <is>
          <t>1077</t>
        </is>
      </c>
      <c r="B82" s="5" t="inlineStr">
        <is>
          <t>2X2</t>
        </is>
      </c>
      <c r="C82" s="15" t="n">
        <v>2</v>
      </c>
      <c r="D82" s="15" t="n">
        <v>2</v>
      </c>
      <c r="E82" s="7" t="n">
        <v>1006</v>
      </c>
      <c r="F82" s="5" t="inlineStr">
        <is>
          <t>Occupied</t>
        </is>
      </c>
      <c r="G82" s="17" t="n">
        <v>46226</v>
      </c>
      <c r="H82" s="17" t="n">
        <v>44431</v>
      </c>
      <c r="I82" s="5" t="inlineStr">
        <is>
          <t>Renewal</t>
        </is>
      </c>
      <c r="J82" s="7" t="n">
        <v>2397</v>
      </c>
      <c r="K82" s="16">
        <f>IFERROR(J82/E82,"")</f>
        <v/>
      </c>
    </row>
    <row r="83">
      <c r="A83" s="5" t="inlineStr">
        <is>
          <t>1078</t>
        </is>
      </c>
      <c r="B83" s="5" t="inlineStr">
        <is>
          <t>2X2</t>
        </is>
      </c>
      <c r="C83" s="15" t="n">
        <v>2</v>
      </c>
      <c r="D83" s="15" t="n">
        <v>2</v>
      </c>
      <c r="E83" s="7" t="n">
        <v>1006</v>
      </c>
      <c r="F83" s="5" t="inlineStr">
        <is>
          <t>Occupied</t>
        </is>
      </c>
      <c r="G83" s="17" t="n">
        <v>46135</v>
      </c>
      <c r="H83" s="17" t="n">
        <v>46135</v>
      </c>
      <c r="I83" s="5" t="inlineStr">
        <is>
          <t>New</t>
        </is>
      </c>
      <c r="J83" s="7" t="n">
        <v>1522</v>
      </c>
      <c r="K83" s="16">
        <f>IFERROR(J83/E83,"")</f>
        <v/>
      </c>
    </row>
    <row r="84">
      <c r="A84" s="5" t="inlineStr">
        <is>
          <t>1079</t>
        </is>
      </c>
      <c r="B84" s="5" t="inlineStr">
        <is>
          <t>3X2AR</t>
        </is>
      </c>
      <c r="C84" s="15" t="n">
        <v>3</v>
      </c>
      <c r="D84" s="15" t="n">
        <v>2</v>
      </c>
      <c r="E84" s="7" t="n">
        <v>1194</v>
      </c>
      <c r="F84" s="5" t="inlineStr">
        <is>
          <t>Occupied</t>
        </is>
      </c>
      <c r="G84" s="17" t="n">
        <v>45983</v>
      </c>
      <c r="H84" s="17" t="n">
        <v>45618</v>
      </c>
      <c r="I84" s="5" t="inlineStr">
        <is>
          <t>Renewal</t>
        </is>
      </c>
      <c r="J84" s="7" t="n">
        <v>1998</v>
      </c>
      <c r="K84" s="16">
        <f>IFERROR(J84/E84,"")</f>
        <v/>
      </c>
    </row>
    <row r="85">
      <c r="A85" s="5" t="inlineStr">
        <is>
          <t>1080</t>
        </is>
      </c>
      <c r="B85" s="5" t="inlineStr">
        <is>
          <t>3X2A</t>
        </is>
      </c>
      <c r="C85" s="15" t="n">
        <v>3</v>
      </c>
      <c r="D85" s="15" t="n">
        <v>2</v>
      </c>
      <c r="E85" s="7" t="n">
        <v>1194</v>
      </c>
      <c r="F85" s="5" t="inlineStr">
        <is>
          <t>Occupied</t>
        </is>
      </c>
      <c r="G85" s="17" t="n">
        <v>45988</v>
      </c>
      <c r="H85" s="17" t="n">
        <v>45592</v>
      </c>
      <c r="I85" s="5" t="inlineStr">
        <is>
          <t>Renewal</t>
        </is>
      </c>
      <c r="J85" s="7" t="n">
        <v>1911</v>
      </c>
      <c r="K85" s="16">
        <f>IFERROR(J85/E85,"")</f>
        <v/>
      </c>
    </row>
    <row r="86">
      <c r="A86" s="5" t="inlineStr">
        <is>
          <t>1081</t>
        </is>
      </c>
      <c r="B86" s="5" t="inlineStr">
        <is>
          <t>3X2AR</t>
        </is>
      </c>
      <c r="C86" s="15" t="n">
        <v>3</v>
      </c>
      <c r="D86" s="15" t="n">
        <v>2</v>
      </c>
      <c r="E86" s="7" t="n">
        <v>1194</v>
      </c>
      <c r="F86" s="5" t="inlineStr">
        <is>
          <t>Occupied</t>
        </is>
      </c>
      <c r="G86" s="17" t="n">
        <v>46203</v>
      </c>
      <c r="H86" s="17" t="n">
        <v>46203</v>
      </c>
      <c r="I86" s="5" t="inlineStr">
        <is>
          <t>New</t>
        </is>
      </c>
      <c r="J86" s="7" t="n">
        <v>2021</v>
      </c>
      <c r="K86" s="16">
        <f>IFERROR(J86/E86,"")</f>
        <v/>
      </c>
    </row>
    <row r="87">
      <c r="A87" s="5" t="inlineStr">
        <is>
          <t>1082</t>
        </is>
      </c>
      <c r="B87" s="5" t="inlineStr">
        <is>
          <t>3X2AR</t>
        </is>
      </c>
      <c r="C87" s="15" t="n">
        <v>3</v>
      </c>
      <c r="D87" s="15" t="n">
        <v>2</v>
      </c>
      <c r="E87" s="7" t="n">
        <v>1194</v>
      </c>
      <c r="F87" s="5" t="inlineStr">
        <is>
          <t>Occupied</t>
        </is>
      </c>
      <c r="G87" s="17" t="n">
        <v>45962</v>
      </c>
      <c r="H87" s="17" t="n">
        <v>45962</v>
      </c>
      <c r="I87" s="5" t="inlineStr">
        <is>
          <t>New</t>
        </is>
      </c>
      <c r="J87" s="7" t="n">
        <v>1964</v>
      </c>
      <c r="K87" s="16">
        <f>IFERROR(J87/E87,"")</f>
        <v/>
      </c>
    </row>
    <row r="88">
      <c r="A88" s="5" t="inlineStr">
        <is>
          <t>1083</t>
        </is>
      </c>
      <c r="B88" s="5" t="inlineStr">
        <is>
          <t>3X2A</t>
        </is>
      </c>
      <c r="C88" s="15" t="n">
        <v>3</v>
      </c>
      <c r="D88" s="15" t="n">
        <v>2</v>
      </c>
      <c r="E88" s="7" t="n">
        <v>1194</v>
      </c>
      <c r="F88" s="5" t="inlineStr">
        <is>
          <t>Occupied</t>
        </is>
      </c>
      <c r="G88" s="17" t="n">
        <v>46071</v>
      </c>
      <c r="H88" s="17" t="n">
        <v>46071</v>
      </c>
      <c r="I88" s="5" t="inlineStr">
        <is>
          <t>New</t>
        </is>
      </c>
      <c r="J88" s="7" t="n">
        <v>1785</v>
      </c>
      <c r="K88" s="16">
        <f>IFERROR(J88/E88,"")</f>
        <v/>
      </c>
    </row>
    <row r="89">
      <c r="A89" s="5" t="inlineStr">
        <is>
          <t>1084</t>
        </is>
      </c>
      <c r="B89" s="5" t="inlineStr">
        <is>
          <t>3X2AR</t>
        </is>
      </c>
      <c r="C89" s="15" t="n">
        <v>3</v>
      </c>
      <c r="D89" s="15" t="n">
        <v>2</v>
      </c>
      <c r="E89" s="7" t="n">
        <v>1194</v>
      </c>
      <c r="F89" s="5" t="inlineStr">
        <is>
          <t>Occupied</t>
        </is>
      </c>
      <c r="G89" s="17" t="n">
        <v>45918</v>
      </c>
      <c r="H89" s="17" t="n">
        <v>45553</v>
      </c>
      <c r="I89" s="5" t="inlineStr">
        <is>
          <t>Renewal</t>
        </is>
      </c>
      <c r="J89" s="7" t="n">
        <v>2110</v>
      </c>
      <c r="K89" s="16">
        <f>IFERROR(J89/E89,"")</f>
        <v/>
      </c>
    </row>
    <row r="90">
      <c r="A90" s="5" t="inlineStr">
        <is>
          <t>1085</t>
        </is>
      </c>
      <c r="B90" s="5" t="inlineStr">
        <is>
          <t>2X2</t>
        </is>
      </c>
      <c r="C90" s="15" t="n">
        <v>2</v>
      </c>
      <c r="D90" s="15" t="n">
        <v>2</v>
      </c>
      <c r="E90" s="7" t="n">
        <v>1006</v>
      </c>
      <c r="F90" s="5" t="inlineStr">
        <is>
          <t>Occupied</t>
        </is>
      </c>
      <c r="G90" s="17" t="n">
        <v>45955</v>
      </c>
      <c r="H90" s="17" t="n">
        <v>45224</v>
      </c>
      <c r="I90" s="5" t="inlineStr">
        <is>
          <t>Renewal</t>
        </is>
      </c>
      <c r="J90" s="7" t="n">
        <v>2024</v>
      </c>
      <c r="K90" s="16">
        <f>IFERROR(J90/E90,"")</f>
        <v/>
      </c>
    </row>
    <row r="91">
      <c r="A91" s="5" t="inlineStr">
        <is>
          <t>1086</t>
        </is>
      </c>
      <c r="B91" s="5" t="inlineStr">
        <is>
          <t>2X2R</t>
        </is>
      </c>
      <c r="C91" s="15" t="n">
        <v>2</v>
      </c>
      <c r="D91" s="15" t="n">
        <v>2</v>
      </c>
      <c r="E91" s="7" t="n">
        <v>1006</v>
      </c>
      <c r="F91" s="5" t="inlineStr">
        <is>
          <t>Occupied</t>
        </is>
      </c>
      <c r="G91" s="17" t="n">
        <v>45960</v>
      </c>
      <c r="H91" s="17" t="n">
        <v>45626</v>
      </c>
      <c r="I91" s="5" t="inlineStr">
        <is>
          <t>Renewal</t>
        </is>
      </c>
      <c r="J91" s="7" t="n">
        <v>1619</v>
      </c>
      <c r="K91" s="16">
        <f>IFERROR(J91/E91,"")</f>
        <v/>
      </c>
    </row>
    <row r="92">
      <c r="A92" s="5" t="inlineStr">
        <is>
          <t>1087</t>
        </is>
      </c>
      <c r="B92" s="5" t="inlineStr">
        <is>
          <t>2X2</t>
        </is>
      </c>
      <c r="C92" s="15" t="n">
        <v>2</v>
      </c>
      <c r="D92" s="15" t="n">
        <v>2</v>
      </c>
      <c r="E92" s="7" t="n">
        <v>1006</v>
      </c>
      <c r="F92" s="5" t="inlineStr">
        <is>
          <t>Occupied</t>
        </is>
      </c>
      <c r="G92" s="17" t="n">
        <v>46223</v>
      </c>
      <c r="H92" s="17" t="n">
        <v>43393</v>
      </c>
      <c r="I92" s="5" t="inlineStr">
        <is>
          <t>Renewal</t>
        </is>
      </c>
      <c r="J92" s="7" t="n">
        <v>1508</v>
      </c>
      <c r="K92" s="16">
        <f>IFERROR(J92/E92,"")</f>
        <v/>
      </c>
    </row>
    <row r="93">
      <c r="A93" s="5" t="inlineStr">
        <is>
          <t>1088</t>
        </is>
      </c>
      <c r="B93" s="5" t="inlineStr">
        <is>
          <t>2X2</t>
        </is>
      </c>
      <c r="C93" s="15" t="n">
        <v>2</v>
      </c>
      <c r="D93" s="15" t="n">
        <v>2</v>
      </c>
      <c r="E93" s="7" t="n">
        <v>1006</v>
      </c>
      <c r="F93" s="5" t="inlineStr">
        <is>
          <t>Occupied</t>
        </is>
      </c>
      <c r="G93" s="17" t="n">
        <v>45930</v>
      </c>
      <c r="H93" s="17" t="n">
        <v>45930</v>
      </c>
      <c r="I93" s="5" t="inlineStr">
        <is>
          <t>New</t>
        </is>
      </c>
      <c r="J93" s="7" t="n">
        <v>1601</v>
      </c>
      <c r="K93" s="16">
        <f>IFERROR(J93/E93,"")</f>
        <v/>
      </c>
    </row>
    <row r="94">
      <c r="A94" s="5" t="inlineStr">
        <is>
          <t>1089</t>
        </is>
      </c>
      <c r="B94" s="5" t="inlineStr">
        <is>
          <t>2X1</t>
        </is>
      </c>
      <c r="C94" s="15" t="n">
        <v>2</v>
      </c>
      <c r="D94" s="15" t="n">
        <v>1</v>
      </c>
      <c r="E94" s="7" t="n">
        <v>846</v>
      </c>
      <c r="F94" s="5" t="inlineStr">
        <is>
          <t>Occupied</t>
        </is>
      </c>
      <c r="G94" s="17" t="n">
        <v>46077</v>
      </c>
      <c r="H94" s="17" t="n">
        <v>46077</v>
      </c>
      <c r="I94" s="5" t="inlineStr">
        <is>
          <t>New</t>
        </is>
      </c>
      <c r="J94" s="7" t="n">
        <v>1360</v>
      </c>
      <c r="K94" s="16">
        <f>IFERROR(J94/E94,"")</f>
        <v/>
      </c>
    </row>
    <row r="95">
      <c r="A95" s="5" t="inlineStr">
        <is>
          <t>1090</t>
        </is>
      </c>
      <c r="B95" s="5" t="inlineStr">
        <is>
          <t>2X1R</t>
        </is>
      </c>
      <c r="C95" s="15" t="n">
        <v>2</v>
      </c>
      <c r="D95" s="15" t="n">
        <v>1</v>
      </c>
      <c r="E95" s="7" t="n">
        <v>846</v>
      </c>
      <c r="F95" s="5" t="inlineStr">
        <is>
          <t>Occupied</t>
        </is>
      </c>
      <c r="G95" s="17" t="n">
        <v>46143</v>
      </c>
      <c r="H95" s="17" t="n">
        <v>45795</v>
      </c>
      <c r="I95" s="5" t="inlineStr">
        <is>
          <t>Renewal</t>
        </is>
      </c>
      <c r="J95" s="7" t="n">
        <v>1408</v>
      </c>
      <c r="K95" s="16">
        <f>IFERROR(J95/E95,"")</f>
        <v/>
      </c>
    </row>
    <row r="96">
      <c r="A96" s="5" t="inlineStr">
        <is>
          <t>1091</t>
        </is>
      </c>
      <c r="B96" s="5" t="inlineStr">
        <is>
          <t>2X1R</t>
        </is>
      </c>
      <c r="C96" s="15" t="n">
        <v>2</v>
      </c>
      <c r="D96" s="15" t="n">
        <v>1</v>
      </c>
      <c r="E96" s="7" t="n">
        <v>846</v>
      </c>
      <c r="F96" s="5" t="inlineStr">
        <is>
          <t>Occupied</t>
        </is>
      </c>
      <c r="G96" s="17" t="n">
        <v>46064</v>
      </c>
      <c r="H96" s="17" t="n">
        <v>46064</v>
      </c>
      <c r="I96" s="5" t="inlineStr">
        <is>
          <t>New</t>
        </is>
      </c>
      <c r="J96" s="7" t="n">
        <v>1412</v>
      </c>
      <c r="K96" s="16">
        <f>IFERROR(J96/E96,"")</f>
        <v/>
      </c>
    </row>
    <row r="97">
      <c r="A97" s="5" t="inlineStr">
        <is>
          <t>1092</t>
        </is>
      </c>
      <c r="B97" s="5" t="inlineStr">
        <is>
          <t>2X1R</t>
        </is>
      </c>
      <c r="C97" s="15" t="n">
        <v>2</v>
      </c>
      <c r="D97" s="15" t="n">
        <v>1</v>
      </c>
      <c r="E97" s="7" t="n">
        <v>846</v>
      </c>
      <c r="F97" s="5" t="inlineStr">
        <is>
          <t>Occupied</t>
        </is>
      </c>
      <c r="G97" s="17" t="n">
        <v>45916</v>
      </c>
      <c r="H97" s="17" t="n">
        <v>45916</v>
      </c>
      <c r="I97" s="5" t="inlineStr">
        <is>
          <t>New</t>
        </is>
      </c>
      <c r="J97" s="7" t="n">
        <v>1438</v>
      </c>
      <c r="K97" s="16">
        <f>IFERROR(J97/E97,"")</f>
        <v/>
      </c>
    </row>
    <row r="98">
      <c r="A98" s="5" t="inlineStr">
        <is>
          <t>1093</t>
        </is>
      </c>
      <c r="B98" s="5" t="inlineStr">
        <is>
          <t>2X1R</t>
        </is>
      </c>
      <c r="C98" s="15" t="n">
        <v>2</v>
      </c>
      <c r="D98" s="15" t="n">
        <v>1</v>
      </c>
      <c r="E98" s="7" t="n">
        <v>846</v>
      </c>
      <c r="F98" s="5" t="inlineStr">
        <is>
          <t>Occupied</t>
        </is>
      </c>
      <c r="G98" s="17" t="n">
        <v>46189</v>
      </c>
      <c r="H98" s="17" t="n">
        <v>45793</v>
      </c>
      <c r="I98" s="5" t="inlineStr">
        <is>
          <t>Renewal</t>
        </is>
      </c>
      <c r="J98" s="7" t="n">
        <v>1349</v>
      </c>
      <c r="K98" s="16">
        <f>IFERROR(J98/E98,"")</f>
        <v/>
      </c>
    </row>
    <row r="99">
      <c r="A99" s="5" t="inlineStr">
        <is>
          <t>1094</t>
        </is>
      </c>
      <c r="B99" s="5" t="inlineStr">
        <is>
          <t>2X1R</t>
        </is>
      </c>
      <c r="C99" s="15" t="n">
        <v>2</v>
      </c>
      <c r="D99" s="15" t="n">
        <v>1</v>
      </c>
      <c r="E99" s="7" t="n">
        <v>846</v>
      </c>
      <c r="F99" s="5" t="inlineStr">
        <is>
          <t>Occupied</t>
        </is>
      </c>
      <c r="G99" s="17" t="n">
        <v>45931</v>
      </c>
      <c r="H99" s="17" t="n">
        <v>44853</v>
      </c>
      <c r="I99" s="5" t="inlineStr">
        <is>
          <t>Renewal</t>
        </is>
      </c>
      <c r="J99" s="7" t="n">
        <v>1912</v>
      </c>
      <c r="K99" s="16">
        <f>IFERROR(J99/E99,"")</f>
        <v/>
      </c>
    </row>
    <row r="100">
      <c r="A100" s="5" t="inlineStr">
        <is>
          <t>1095</t>
        </is>
      </c>
      <c r="B100" s="5" t="inlineStr">
        <is>
          <t>2X1R</t>
        </is>
      </c>
      <c r="C100" s="15" t="n">
        <v>2</v>
      </c>
      <c r="D100" s="15" t="n">
        <v>1</v>
      </c>
      <c r="E100" s="7" t="n">
        <v>846</v>
      </c>
      <c r="F100" s="5" t="inlineStr">
        <is>
          <t>Occupied</t>
        </is>
      </c>
      <c r="G100" s="17" t="n">
        <v>46088</v>
      </c>
      <c r="H100" s="17" t="n">
        <v>46088</v>
      </c>
      <c r="I100" s="5" t="inlineStr">
        <is>
          <t>New</t>
        </is>
      </c>
      <c r="J100" s="7" t="n">
        <v>1250</v>
      </c>
      <c r="K100" s="16">
        <f>IFERROR(J100/E100,"")</f>
        <v/>
      </c>
    </row>
    <row r="101">
      <c r="A101" s="5" t="inlineStr">
        <is>
          <t>1096</t>
        </is>
      </c>
      <c r="B101" s="5" t="inlineStr">
        <is>
          <t>2X1</t>
        </is>
      </c>
      <c r="C101" s="15" t="n">
        <v>2</v>
      </c>
      <c r="D101" s="15" t="n">
        <v>1</v>
      </c>
      <c r="E101" s="7" t="n">
        <v>846</v>
      </c>
      <c r="F101" s="5" t="inlineStr">
        <is>
          <t>Occupied</t>
        </is>
      </c>
      <c r="G101" s="17" t="n">
        <v>46124</v>
      </c>
      <c r="H101" s="17" t="n">
        <v>46124</v>
      </c>
      <c r="I101" s="5" t="inlineStr">
        <is>
          <t>New</t>
        </is>
      </c>
      <c r="J101" s="7" t="n">
        <v>1228</v>
      </c>
      <c r="K101" s="16">
        <f>IFERROR(J101/E101,"")</f>
        <v/>
      </c>
    </row>
    <row r="102">
      <c r="A102" s="5" t="inlineStr">
        <is>
          <t>1097</t>
        </is>
      </c>
      <c r="B102" s="5" t="inlineStr">
        <is>
          <t>2X2</t>
        </is>
      </c>
      <c r="C102" s="15" t="n">
        <v>2</v>
      </c>
      <c r="D102" s="15" t="n">
        <v>2</v>
      </c>
      <c r="E102" s="7" t="n">
        <v>1006</v>
      </c>
      <c r="F102" s="5" t="inlineStr">
        <is>
          <t>Occupied</t>
        </is>
      </c>
      <c r="G102" s="17" t="n">
        <v>46219</v>
      </c>
      <c r="H102" s="17" t="n">
        <v>44090</v>
      </c>
      <c r="I102" s="5" t="inlineStr">
        <is>
          <t>Renewal</t>
        </is>
      </c>
      <c r="J102" s="7" t="n">
        <v>1745</v>
      </c>
      <c r="K102" s="16">
        <f>IFERROR(J102/E102,"")</f>
        <v/>
      </c>
    </row>
    <row r="103">
      <c r="A103" s="5" t="inlineStr">
        <is>
          <t>1098</t>
        </is>
      </c>
      <c r="B103" s="5" t="inlineStr">
        <is>
          <t>2X2R</t>
        </is>
      </c>
      <c r="C103" s="15" t="n">
        <v>2</v>
      </c>
      <c r="D103" s="15" t="n">
        <v>2</v>
      </c>
      <c r="E103" s="7" t="n">
        <v>1006</v>
      </c>
      <c r="F103" s="5" t="inlineStr">
        <is>
          <t>Occupied</t>
        </is>
      </c>
      <c r="G103" s="17" t="n">
        <v>46084</v>
      </c>
      <c r="H103" s="17" t="n">
        <v>45691</v>
      </c>
      <c r="I103" s="5" t="inlineStr">
        <is>
          <t>Renewal</t>
        </is>
      </c>
      <c r="J103" s="7" t="n">
        <v>1570</v>
      </c>
      <c r="K103" s="16">
        <f>IFERROR(J103/E103,"")</f>
        <v/>
      </c>
    </row>
    <row r="104">
      <c r="A104" s="5" t="inlineStr">
        <is>
          <t>1099</t>
        </is>
      </c>
      <c r="B104" s="5" t="inlineStr">
        <is>
          <t>2X2</t>
        </is>
      </c>
      <c r="C104" s="15" t="n">
        <v>2</v>
      </c>
      <c r="D104" s="15" t="n">
        <v>2</v>
      </c>
      <c r="E104" s="7" t="n">
        <v>1006</v>
      </c>
      <c r="F104" s="5" t="inlineStr">
        <is>
          <t>Occupied</t>
        </is>
      </c>
      <c r="G104" s="17" t="n">
        <v>45928</v>
      </c>
      <c r="H104" s="17" t="n">
        <v>45928</v>
      </c>
      <c r="I104" s="5" t="inlineStr">
        <is>
          <t>New</t>
        </is>
      </c>
      <c r="J104" s="7" t="n">
        <v>1628</v>
      </c>
      <c r="K104" s="16">
        <f>IFERROR(J104/E104,"")</f>
        <v/>
      </c>
    </row>
    <row r="105">
      <c r="A105" s="5" t="inlineStr">
        <is>
          <t>1100</t>
        </is>
      </c>
      <c r="B105" s="5" t="inlineStr">
        <is>
          <t>2X2R</t>
        </is>
      </c>
      <c r="C105" s="15" t="n">
        <v>2</v>
      </c>
      <c r="D105" s="15" t="n">
        <v>2</v>
      </c>
      <c r="E105" s="7" t="n">
        <v>1006</v>
      </c>
      <c r="F105" s="5" t="inlineStr">
        <is>
          <t>Occupied</t>
        </is>
      </c>
      <c r="G105" s="17" t="n">
        <v>46158</v>
      </c>
      <c r="H105" s="17" t="n">
        <v>45763</v>
      </c>
      <c r="I105" s="5" t="inlineStr">
        <is>
          <t>Renewal</t>
        </is>
      </c>
      <c r="J105" s="7" t="n">
        <v>1470</v>
      </c>
      <c r="K105" s="16">
        <f>IFERROR(J105/E105,"")</f>
        <v/>
      </c>
    </row>
    <row r="106">
      <c r="A106" s="5" t="inlineStr">
        <is>
          <t>1101</t>
        </is>
      </c>
      <c r="B106" s="5" t="inlineStr">
        <is>
          <t>2X2R</t>
        </is>
      </c>
      <c r="C106" s="15" t="n">
        <v>2</v>
      </c>
      <c r="D106" s="15" t="n">
        <v>2</v>
      </c>
      <c r="E106" s="7" t="n">
        <v>1006</v>
      </c>
      <c r="F106" s="5" t="inlineStr">
        <is>
          <t>Occupied</t>
        </is>
      </c>
      <c r="G106" s="17" t="n">
        <v>46154</v>
      </c>
      <c r="H106" s="17" t="n">
        <v>46154</v>
      </c>
      <c r="I106" s="5" t="inlineStr">
        <is>
          <t>New</t>
        </is>
      </c>
      <c r="J106" s="7" t="n">
        <v>1465</v>
      </c>
      <c r="K106" s="16">
        <f>IFERROR(J106/E106,"")</f>
        <v/>
      </c>
    </row>
    <row r="107">
      <c r="A107" s="5" t="inlineStr">
        <is>
          <t>1102</t>
        </is>
      </c>
      <c r="B107" s="5" t="inlineStr">
        <is>
          <t>2X2</t>
        </is>
      </c>
      <c r="C107" s="15" t="n">
        <v>2</v>
      </c>
      <c r="D107" s="15" t="n">
        <v>2</v>
      </c>
      <c r="E107" s="7" t="n">
        <v>1006</v>
      </c>
      <c r="F107" s="5" t="inlineStr">
        <is>
          <t>Occupied</t>
        </is>
      </c>
      <c r="G107" s="17" t="n">
        <v>46213</v>
      </c>
      <c r="H107" s="17" t="n">
        <v>45848</v>
      </c>
      <c r="I107" s="5" t="inlineStr">
        <is>
          <t>Renewal</t>
        </is>
      </c>
      <c r="J107" s="7" t="n">
        <v>1570</v>
      </c>
      <c r="K107" s="16">
        <f>IFERROR(J107/E107,"")</f>
        <v/>
      </c>
    </row>
    <row r="108">
      <c r="A108" s="5" t="inlineStr">
        <is>
          <t>1103</t>
        </is>
      </c>
      <c r="B108" s="5" t="inlineStr">
        <is>
          <t>2X2</t>
        </is>
      </c>
      <c r="C108" s="15" t="n">
        <v>2</v>
      </c>
      <c r="D108" s="15" t="n">
        <v>2</v>
      </c>
      <c r="E108" s="7" t="n">
        <v>1006</v>
      </c>
      <c r="F108" s="5" t="inlineStr">
        <is>
          <t>Occupied</t>
        </is>
      </c>
      <c r="G108" s="17" t="n">
        <v>46120</v>
      </c>
      <c r="H108" s="17" t="n">
        <v>45755</v>
      </c>
      <c r="I108" s="5" t="inlineStr">
        <is>
          <t>Renewal</t>
        </is>
      </c>
      <c r="J108" s="7" t="n">
        <v>1528</v>
      </c>
      <c r="K108" s="16">
        <f>IFERROR(J108/E108,"")</f>
        <v/>
      </c>
    </row>
    <row r="109">
      <c r="A109" s="5" t="inlineStr">
        <is>
          <t>1104</t>
        </is>
      </c>
      <c r="B109" s="5" t="inlineStr">
        <is>
          <t>2X2</t>
        </is>
      </c>
      <c r="C109" s="15" t="n">
        <v>2</v>
      </c>
      <c r="D109" s="15" t="n">
        <v>2</v>
      </c>
      <c r="E109" s="7" t="n">
        <v>1006</v>
      </c>
      <c r="F109" s="5" t="inlineStr">
        <is>
          <t>Occupied</t>
        </is>
      </c>
      <c r="G109" s="17" t="n">
        <v>46215</v>
      </c>
      <c r="H109" s="17" t="n">
        <v>45547</v>
      </c>
      <c r="I109" s="5" t="inlineStr">
        <is>
          <t>Renewal</t>
        </is>
      </c>
      <c r="J109" s="7" t="n">
        <v>2067</v>
      </c>
      <c r="K109" s="16">
        <f>IFERROR(J109/E109,"")</f>
        <v/>
      </c>
    </row>
    <row r="110">
      <c r="A110" s="5" t="inlineStr">
        <is>
          <t>1105</t>
        </is>
      </c>
      <c r="B110" s="5" t="inlineStr">
        <is>
          <t>2X1</t>
        </is>
      </c>
      <c r="C110" s="15" t="n">
        <v>2</v>
      </c>
      <c r="D110" s="15" t="n">
        <v>1</v>
      </c>
      <c r="E110" s="7" t="n">
        <v>846</v>
      </c>
      <c r="F110" s="5" t="inlineStr">
        <is>
          <t>Occupied</t>
        </is>
      </c>
      <c r="G110" s="17" t="n">
        <v>46220</v>
      </c>
      <c r="H110" s="17" t="n">
        <v>45490</v>
      </c>
      <c r="I110" s="5" t="inlineStr">
        <is>
          <t>Renewal</t>
        </is>
      </c>
      <c r="J110" s="7" t="n">
        <v>1995</v>
      </c>
      <c r="K110" s="16">
        <f>IFERROR(J110/E110,"")</f>
        <v/>
      </c>
    </row>
    <row r="111">
      <c r="A111" s="5" t="inlineStr">
        <is>
          <t>1106</t>
        </is>
      </c>
      <c r="B111" s="5" t="inlineStr">
        <is>
          <t>2X1R</t>
        </is>
      </c>
      <c r="C111" s="15" t="n">
        <v>2</v>
      </c>
      <c r="D111" s="15" t="n">
        <v>1</v>
      </c>
      <c r="E111" s="7" t="n">
        <v>846</v>
      </c>
      <c r="F111" s="5" t="inlineStr">
        <is>
          <t>Occupied</t>
        </is>
      </c>
      <c r="G111" s="17" t="n">
        <v>45918</v>
      </c>
      <c r="H111" s="17" t="n">
        <v>45918</v>
      </c>
      <c r="I111" s="5" t="inlineStr">
        <is>
          <t>New</t>
        </is>
      </c>
      <c r="J111" s="7" t="n">
        <v>1423</v>
      </c>
      <c r="K111" s="16">
        <f>IFERROR(J111/E111,"")</f>
        <v/>
      </c>
    </row>
    <row r="112">
      <c r="A112" s="5" t="inlineStr">
        <is>
          <t>1107</t>
        </is>
      </c>
      <c r="B112" s="5" t="inlineStr">
        <is>
          <t>2X1R</t>
        </is>
      </c>
      <c r="C112" s="15" t="n">
        <v>2</v>
      </c>
      <c r="D112" s="15" t="n">
        <v>1</v>
      </c>
      <c r="E112" s="7" t="n">
        <v>846</v>
      </c>
      <c r="F112" s="5" t="inlineStr">
        <is>
          <t>Occupied</t>
        </is>
      </c>
      <c r="G112" s="17" t="n">
        <v>46103</v>
      </c>
      <c r="H112" s="17" t="n">
        <v>46103</v>
      </c>
      <c r="I112" s="5" t="inlineStr">
        <is>
          <t>New</t>
        </is>
      </c>
      <c r="J112" s="7" t="n">
        <v>1250</v>
      </c>
      <c r="K112" s="16">
        <f>IFERROR(J112/E112,"")</f>
        <v/>
      </c>
    </row>
    <row r="113">
      <c r="A113" s="5" t="inlineStr">
        <is>
          <t>1108</t>
        </is>
      </c>
      <c r="B113" s="5" t="inlineStr">
        <is>
          <t>2X1R</t>
        </is>
      </c>
      <c r="C113" s="15" t="n">
        <v>2</v>
      </c>
      <c r="D113" s="15" t="n">
        <v>1</v>
      </c>
      <c r="E113" s="7" t="n">
        <v>846</v>
      </c>
      <c r="F113" s="5" t="inlineStr">
        <is>
          <t>Occupied</t>
        </is>
      </c>
      <c r="G113" s="17" t="n">
        <v>46217</v>
      </c>
      <c r="H113" s="17" t="n">
        <v>45183</v>
      </c>
      <c r="I113" s="5" t="inlineStr">
        <is>
          <t>Renewal</t>
        </is>
      </c>
      <c r="J113" s="7" t="n">
        <v>1644</v>
      </c>
      <c r="K113" s="16">
        <f>IFERROR(J113/E113,"")</f>
        <v/>
      </c>
    </row>
    <row r="114">
      <c r="A114" s="5" t="inlineStr">
        <is>
          <t>1109</t>
        </is>
      </c>
      <c r="B114" s="5" t="inlineStr">
        <is>
          <t>2X2</t>
        </is>
      </c>
      <c r="C114" s="15" t="n">
        <v>2</v>
      </c>
      <c r="D114" s="15" t="n">
        <v>2</v>
      </c>
      <c r="E114" s="7" t="n">
        <v>1006</v>
      </c>
      <c r="F114" s="5" t="inlineStr">
        <is>
          <t>Occupied</t>
        </is>
      </c>
      <c r="G114" s="17" t="n">
        <v>46161</v>
      </c>
      <c r="H114" s="17" t="n">
        <v>45766</v>
      </c>
      <c r="I114" s="5" t="inlineStr">
        <is>
          <t>Renewal</t>
        </is>
      </c>
      <c r="J114" s="7" t="n">
        <v>1454</v>
      </c>
      <c r="K114" s="16">
        <f>IFERROR(J114/E114,"")</f>
        <v/>
      </c>
    </row>
    <row r="115">
      <c r="A115" s="5" t="inlineStr">
        <is>
          <t>1110</t>
        </is>
      </c>
      <c r="B115" s="5" t="inlineStr">
        <is>
          <t>2X2R</t>
        </is>
      </c>
      <c r="C115" s="15" t="n">
        <v>2</v>
      </c>
      <c r="D115" s="15" t="n">
        <v>2</v>
      </c>
      <c r="E115" s="7" t="n">
        <v>1006</v>
      </c>
      <c r="F115" s="5" t="inlineStr">
        <is>
          <t>Occupied</t>
        </is>
      </c>
      <c r="G115" s="17" t="n">
        <v>46184</v>
      </c>
      <c r="H115" s="17" t="n">
        <v>46184</v>
      </c>
      <c r="I115" s="5" t="inlineStr">
        <is>
          <t>New</t>
        </is>
      </c>
      <c r="J115" s="7" t="n">
        <v>1449</v>
      </c>
      <c r="K115" s="16">
        <f>IFERROR(J115/E115,"")</f>
        <v/>
      </c>
    </row>
    <row r="116">
      <c r="A116" s="5" t="inlineStr">
        <is>
          <t>1111</t>
        </is>
      </c>
      <c r="B116" s="5" t="inlineStr">
        <is>
          <t>2X2R</t>
        </is>
      </c>
      <c r="C116" s="15" t="n">
        <v>2</v>
      </c>
      <c r="D116" s="15" t="n">
        <v>2</v>
      </c>
      <c r="E116" s="7" t="n">
        <v>1006</v>
      </c>
      <c r="F116" s="5" t="inlineStr">
        <is>
          <t>Occupied</t>
        </is>
      </c>
      <c r="G116" s="17" t="n">
        <v>46197</v>
      </c>
      <c r="H116" s="17" t="n">
        <v>46197</v>
      </c>
      <c r="I116" s="5" t="inlineStr">
        <is>
          <t>New</t>
        </is>
      </c>
      <c r="J116" s="7" t="n">
        <v>1449</v>
      </c>
      <c r="K116" s="16">
        <f>IFERROR(J116/E116,"")</f>
        <v/>
      </c>
    </row>
    <row r="117">
      <c r="A117" s="5" t="inlineStr">
        <is>
          <t>1112</t>
        </is>
      </c>
      <c r="B117" s="5" t="inlineStr">
        <is>
          <t>2X2</t>
        </is>
      </c>
      <c r="C117" s="15" t="n">
        <v>2</v>
      </c>
      <c r="D117" s="15" t="n">
        <v>2</v>
      </c>
      <c r="E117" s="7" t="n">
        <v>1006</v>
      </c>
      <c r="F117" s="5" t="inlineStr">
        <is>
          <t>Occupied</t>
        </is>
      </c>
      <c r="G117" s="17" t="n">
        <v>45874</v>
      </c>
      <c r="H117" s="17" t="n">
        <v>45874</v>
      </c>
      <c r="I117" s="5" t="inlineStr">
        <is>
          <t>New</t>
        </is>
      </c>
      <c r="J117" s="7" t="n">
        <v>1628</v>
      </c>
      <c r="K117" s="16">
        <f>IFERROR(J117/E117,"")</f>
        <v/>
      </c>
    </row>
    <row r="118">
      <c r="A118" s="5" t="inlineStr">
        <is>
          <t>1113</t>
        </is>
      </c>
      <c r="B118" s="5" t="inlineStr">
        <is>
          <t>2X1</t>
        </is>
      </c>
      <c r="C118" s="15" t="n">
        <v>2</v>
      </c>
      <c r="D118" s="15" t="n">
        <v>1</v>
      </c>
      <c r="E118" s="7" t="n">
        <v>846</v>
      </c>
      <c r="F118" s="5" t="inlineStr">
        <is>
          <t>Occupied</t>
        </is>
      </c>
      <c r="G118" s="17" t="n">
        <v>46028</v>
      </c>
      <c r="H118" s="17" t="n">
        <v>46028</v>
      </c>
      <c r="I118" s="5" t="inlineStr">
        <is>
          <t>New</t>
        </is>
      </c>
      <c r="J118" s="7" t="n">
        <v>1570</v>
      </c>
      <c r="K118" s="16">
        <f>IFERROR(J118/E118,"")</f>
        <v/>
      </c>
    </row>
    <row r="119">
      <c r="A119" s="5" t="inlineStr">
        <is>
          <t>1114</t>
        </is>
      </c>
      <c r="B119" s="5" t="inlineStr">
        <is>
          <t>2X1</t>
        </is>
      </c>
      <c r="C119" s="15" t="n">
        <v>2</v>
      </c>
      <c r="D119" s="15" t="n">
        <v>1</v>
      </c>
      <c r="E119" s="7" t="n">
        <v>846</v>
      </c>
      <c r="F119" s="5" t="inlineStr">
        <is>
          <t>Occupied</t>
        </is>
      </c>
      <c r="G119" s="17" t="n">
        <v>45931</v>
      </c>
      <c r="H119" s="17" t="n">
        <v>45200</v>
      </c>
      <c r="I119" s="5" t="inlineStr">
        <is>
          <t>Renewal</t>
        </is>
      </c>
      <c r="J119" s="7" t="n">
        <v>1774</v>
      </c>
      <c r="K119" s="16">
        <f>IFERROR(J119/E119,"")</f>
        <v/>
      </c>
    </row>
    <row r="120">
      <c r="A120" s="5" t="inlineStr">
        <is>
          <t>1115</t>
        </is>
      </c>
      <c r="B120" s="5" t="inlineStr">
        <is>
          <t>2X1</t>
        </is>
      </c>
      <c r="C120" s="15" t="n">
        <v>2</v>
      </c>
      <c r="D120" s="15" t="n">
        <v>1</v>
      </c>
      <c r="E120" s="7" t="n">
        <v>846</v>
      </c>
      <c r="F120" s="5" t="inlineStr">
        <is>
          <t>Occupied</t>
        </is>
      </c>
      <c r="G120" s="17" t="n">
        <v>46048</v>
      </c>
      <c r="H120" s="17" t="n">
        <v>45256</v>
      </c>
      <c r="I120" s="5" t="inlineStr">
        <is>
          <t>Renewal</t>
        </is>
      </c>
      <c r="J120" s="7" t="n">
        <v>1460</v>
      </c>
      <c r="K120" s="16">
        <f>IFERROR(J120/E120,"")</f>
        <v/>
      </c>
    </row>
    <row r="121">
      <c r="A121" s="5" t="inlineStr">
        <is>
          <t>1116</t>
        </is>
      </c>
      <c r="B121" s="5" t="inlineStr">
        <is>
          <t>2X1</t>
        </is>
      </c>
      <c r="C121" s="15" t="n">
        <v>2</v>
      </c>
      <c r="D121" s="15" t="n">
        <v>1</v>
      </c>
      <c r="E121" s="7" t="n">
        <v>846</v>
      </c>
      <c r="F121" s="5" t="inlineStr">
        <is>
          <t>Occupied</t>
        </is>
      </c>
      <c r="G121" s="17" t="n">
        <v>46220</v>
      </c>
      <c r="H121" s="17" t="n">
        <v>45490</v>
      </c>
      <c r="I121" s="5" t="inlineStr">
        <is>
          <t>Renewal</t>
        </is>
      </c>
      <c r="J121" s="7" t="n">
        <v>1586</v>
      </c>
      <c r="K121" s="16">
        <f>IFERROR(J121/E121,"")</f>
        <v/>
      </c>
    </row>
    <row r="122">
      <c r="A122" s="5" t="inlineStr">
        <is>
          <t>1117</t>
        </is>
      </c>
      <c r="B122" s="5" t="inlineStr">
        <is>
          <t>1X1R</t>
        </is>
      </c>
      <c r="C122" s="15" t="n">
        <v>1</v>
      </c>
      <c r="D122" s="15" t="n">
        <v>1</v>
      </c>
      <c r="E122" s="7" t="n">
        <v>720</v>
      </c>
      <c r="F122" s="5" t="inlineStr">
        <is>
          <t>Occupied</t>
        </is>
      </c>
      <c r="G122" s="17" t="n">
        <v>46005</v>
      </c>
      <c r="H122" s="17" t="n">
        <v>46005</v>
      </c>
      <c r="I122" s="5" t="inlineStr">
        <is>
          <t>New</t>
        </is>
      </c>
      <c r="J122" s="7" t="n">
        <v>1213</v>
      </c>
      <c r="K122" s="16">
        <f>IFERROR(J122/E122,"")</f>
        <v/>
      </c>
    </row>
    <row r="123">
      <c r="A123" s="5" t="inlineStr">
        <is>
          <t>1118</t>
        </is>
      </c>
      <c r="B123" s="5" t="inlineStr">
        <is>
          <t>1X1R</t>
        </is>
      </c>
      <c r="C123" s="15" t="n">
        <v>1</v>
      </c>
      <c r="D123" s="15" t="n">
        <v>1</v>
      </c>
      <c r="E123" s="7" t="n">
        <v>720</v>
      </c>
      <c r="F123" s="5" t="inlineStr">
        <is>
          <t>Occupied</t>
        </is>
      </c>
      <c r="G123" s="17" t="n">
        <v>45945</v>
      </c>
      <c r="H123" s="17" t="n">
        <v>45945</v>
      </c>
      <c r="I123" s="5" t="inlineStr">
        <is>
          <t>New</t>
        </is>
      </c>
      <c r="J123" s="7" t="n">
        <v>1176</v>
      </c>
      <c r="K123" s="16">
        <f>IFERROR(J123/E123,"")</f>
        <v/>
      </c>
    </row>
    <row r="124">
      <c r="A124" s="5" t="inlineStr">
        <is>
          <t>1119</t>
        </is>
      </c>
      <c r="B124" s="5" t="inlineStr">
        <is>
          <t>1X1</t>
        </is>
      </c>
      <c r="C124" s="15" t="n">
        <v>1</v>
      </c>
      <c r="D124" s="15" t="n">
        <v>1</v>
      </c>
      <c r="E124" s="7" t="n">
        <v>720</v>
      </c>
      <c r="F124" s="5" t="inlineStr">
        <is>
          <t>Occupied</t>
        </is>
      </c>
      <c r="G124" s="17" t="n">
        <v>46169</v>
      </c>
      <c r="H124" s="17" t="n">
        <v>45774</v>
      </c>
      <c r="I124" s="5" t="inlineStr">
        <is>
          <t>Renewal</t>
        </is>
      </c>
      <c r="J124" s="7" t="n">
        <v>1253</v>
      </c>
      <c r="K124" s="16">
        <f>IFERROR(J124/E124,"")</f>
        <v/>
      </c>
    </row>
    <row r="125">
      <c r="A125" s="5" t="inlineStr">
        <is>
          <t>1120</t>
        </is>
      </c>
      <c r="B125" s="5" t="inlineStr">
        <is>
          <t>1X1</t>
        </is>
      </c>
      <c r="C125" s="15" t="n">
        <v>1</v>
      </c>
      <c r="D125" s="15" t="n">
        <v>1</v>
      </c>
      <c r="E125" s="7" t="n">
        <v>720</v>
      </c>
      <c r="F125" s="5" t="inlineStr">
        <is>
          <t>Occupied</t>
        </is>
      </c>
      <c r="G125" s="17" t="n">
        <v>46024</v>
      </c>
      <c r="H125" s="17" t="n">
        <v>46024</v>
      </c>
      <c r="I125" s="5" t="inlineStr">
        <is>
          <t>New</t>
        </is>
      </c>
      <c r="J125" s="7" t="n">
        <v>1134</v>
      </c>
      <c r="K125" s="16">
        <f>IFERROR(J125/E125,"")</f>
        <v/>
      </c>
    </row>
    <row r="126">
      <c r="A126" s="5" t="inlineStr">
        <is>
          <t>1121</t>
        </is>
      </c>
      <c r="B126" s="5" t="inlineStr">
        <is>
          <t>2X1R</t>
        </is>
      </c>
      <c r="C126" s="15" t="n">
        <v>2</v>
      </c>
      <c r="D126" s="15" t="n">
        <v>1</v>
      </c>
      <c r="E126" s="7" t="n">
        <v>846</v>
      </c>
      <c r="F126" s="5" t="inlineStr">
        <is>
          <t>Vacant</t>
        </is>
      </c>
      <c r="G126" s="12" t="n"/>
      <c r="H126" s="12" t="n"/>
      <c r="I126" s="12" t="n"/>
      <c r="J126" s="12" t="n"/>
      <c r="K126" s="16">
        <f>IFERROR(J126/E126,"")</f>
        <v/>
      </c>
    </row>
    <row r="127">
      <c r="A127" s="5" t="inlineStr">
        <is>
          <t>1122</t>
        </is>
      </c>
      <c r="B127" s="5" t="inlineStr">
        <is>
          <t>2X1</t>
        </is>
      </c>
      <c r="C127" s="15" t="n">
        <v>2</v>
      </c>
      <c r="D127" s="15" t="n">
        <v>1</v>
      </c>
      <c r="E127" s="7" t="n">
        <v>846</v>
      </c>
      <c r="F127" s="5" t="inlineStr">
        <is>
          <t>Occupied</t>
        </is>
      </c>
      <c r="G127" s="17" t="n">
        <v>46024</v>
      </c>
      <c r="H127" s="17" t="n">
        <v>46024</v>
      </c>
      <c r="I127" s="5" t="inlineStr">
        <is>
          <t>New</t>
        </is>
      </c>
      <c r="J127" s="7" t="n">
        <v>1328</v>
      </c>
      <c r="K127" s="16">
        <f>IFERROR(J127/E127,"")</f>
        <v/>
      </c>
    </row>
    <row r="128">
      <c r="A128" s="5" t="inlineStr">
        <is>
          <t>1123</t>
        </is>
      </c>
      <c r="B128" s="5" t="inlineStr">
        <is>
          <t>2X1</t>
        </is>
      </c>
      <c r="C128" s="15" t="n">
        <v>2</v>
      </c>
      <c r="D128" s="15" t="n">
        <v>1</v>
      </c>
      <c r="E128" s="7" t="n">
        <v>846</v>
      </c>
      <c r="F128" s="5" t="inlineStr">
        <is>
          <t>Occupied</t>
        </is>
      </c>
      <c r="G128" s="17" t="n">
        <v>46104</v>
      </c>
      <c r="H128" s="17" t="n">
        <v>45739</v>
      </c>
      <c r="I128" s="5" t="inlineStr">
        <is>
          <t>Renewal</t>
        </is>
      </c>
      <c r="J128" s="7" t="n">
        <v>1433</v>
      </c>
      <c r="K128" s="16">
        <f>IFERROR(J128/E128,"")</f>
        <v/>
      </c>
    </row>
    <row r="129">
      <c r="A129" s="5" t="inlineStr">
        <is>
          <t>1124</t>
        </is>
      </c>
      <c r="B129" s="5" t="inlineStr">
        <is>
          <t>2X1</t>
        </is>
      </c>
      <c r="C129" s="15" t="n">
        <v>2</v>
      </c>
      <c r="D129" s="15" t="n">
        <v>1</v>
      </c>
      <c r="E129" s="7" t="n">
        <v>846</v>
      </c>
      <c r="F129" s="5" t="inlineStr">
        <is>
          <t>Occupied</t>
        </is>
      </c>
      <c r="G129" s="17" t="n">
        <v>46178</v>
      </c>
      <c r="H129" s="17" t="n">
        <v>45813</v>
      </c>
      <c r="I129" s="5" t="inlineStr">
        <is>
          <t>Renewal</t>
        </is>
      </c>
      <c r="J129" s="7" t="n">
        <v>1471</v>
      </c>
      <c r="K129" s="16">
        <f>IFERROR(J129/E129,"")</f>
        <v/>
      </c>
    </row>
    <row r="130">
      <c r="A130" s="5" t="inlineStr">
        <is>
          <t>1125</t>
        </is>
      </c>
      <c r="B130" s="5" t="inlineStr">
        <is>
          <t>1X1R</t>
        </is>
      </c>
      <c r="C130" s="15" t="n">
        <v>1</v>
      </c>
      <c r="D130" s="15" t="n">
        <v>1</v>
      </c>
      <c r="E130" s="7" t="n">
        <v>720</v>
      </c>
      <c r="F130" s="5" t="inlineStr">
        <is>
          <t>Occupied</t>
        </is>
      </c>
      <c r="G130" s="17" t="n">
        <v>46143</v>
      </c>
      <c r="H130" s="17" t="n">
        <v>46143</v>
      </c>
      <c r="I130" s="5" t="inlineStr">
        <is>
          <t>New</t>
        </is>
      </c>
      <c r="J130" s="7" t="n">
        <v>1197</v>
      </c>
      <c r="K130" s="16">
        <f>IFERROR(J130/E130,"")</f>
        <v/>
      </c>
    </row>
    <row r="131">
      <c r="A131" s="5" t="inlineStr">
        <is>
          <t>1126</t>
        </is>
      </c>
      <c r="B131" s="5" t="inlineStr">
        <is>
          <t>1X1</t>
        </is>
      </c>
      <c r="C131" s="15" t="n">
        <v>1</v>
      </c>
      <c r="D131" s="15" t="n">
        <v>1</v>
      </c>
      <c r="E131" s="7" t="n">
        <v>720</v>
      </c>
      <c r="F131" s="5" t="inlineStr">
        <is>
          <t>Occupied</t>
        </is>
      </c>
      <c r="G131" s="17" t="n">
        <v>46101</v>
      </c>
      <c r="H131" s="17" t="n">
        <v>46101</v>
      </c>
      <c r="I131" s="5" t="inlineStr">
        <is>
          <t>New</t>
        </is>
      </c>
      <c r="J131" s="7" t="n">
        <v>1202</v>
      </c>
      <c r="K131" s="16">
        <f>IFERROR(J131/E131,"")</f>
        <v/>
      </c>
    </row>
    <row r="132">
      <c r="A132" s="5" t="inlineStr">
        <is>
          <t>1127</t>
        </is>
      </c>
      <c r="B132" s="5" t="inlineStr">
        <is>
          <t>1X1</t>
        </is>
      </c>
      <c r="C132" s="15" t="n">
        <v>1</v>
      </c>
      <c r="D132" s="15" t="n">
        <v>1</v>
      </c>
      <c r="E132" s="7" t="n">
        <v>720</v>
      </c>
      <c r="F132" s="5" t="inlineStr">
        <is>
          <t>Occupied</t>
        </is>
      </c>
      <c r="G132" s="17" t="n">
        <v>45850</v>
      </c>
      <c r="H132" s="17" t="n">
        <v>43597</v>
      </c>
      <c r="I132" s="5" t="inlineStr">
        <is>
          <t>Renewal</t>
        </is>
      </c>
      <c r="J132" s="7" t="n">
        <v>1438</v>
      </c>
      <c r="K132" s="16">
        <f>IFERROR(J132/E132,"")</f>
        <v/>
      </c>
    </row>
    <row r="133">
      <c r="A133" s="5" t="inlineStr">
        <is>
          <t>1128</t>
        </is>
      </c>
      <c r="B133" s="5" t="inlineStr">
        <is>
          <t>1X1R</t>
        </is>
      </c>
      <c r="C133" s="15" t="n">
        <v>1</v>
      </c>
      <c r="D133" s="15" t="n">
        <v>1</v>
      </c>
      <c r="E133" s="7" t="n">
        <v>720</v>
      </c>
      <c r="F133" s="5" t="inlineStr">
        <is>
          <t>Occupied</t>
        </is>
      </c>
      <c r="G133" s="17" t="n">
        <v>45924</v>
      </c>
      <c r="H133" s="17" t="n">
        <v>45559</v>
      </c>
      <c r="I133" s="5" t="inlineStr">
        <is>
          <t>Renewal</t>
        </is>
      </c>
      <c r="J133" s="7" t="n">
        <v>1442</v>
      </c>
      <c r="K133" s="16">
        <f>IFERROR(J133/E133,"")</f>
        <v/>
      </c>
    </row>
    <row r="134">
      <c r="A134" s="5" t="inlineStr">
        <is>
          <t>1129</t>
        </is>
      </c>
      <c r="B134" s="5" t="inlineStr">
        <is>
          <t>2X1R</t>
        </is>
      </c>
      <c r="C134" s="15" t="n">
        <v>2</v>
      </c>
      <c r="D134" s="15" t="n">
        <v>1</v>
      </c>
      <c r="E134" s="7" t="n">
        <v>846</v>
      </c>
      <c r="F134" s="5" t="inlineStr">
        <is>
          <t>Vacant</t>
        </is>
      </c>
      <c r="G134" s="12" t="n"/>
      <c r="H134" s="12" t="n"/>
      <c r="I134" s="12" t="n"/>
      <c r="J134" s="12" t="n"/>
      <c r="K134" s="16">
        <f>IFERROR(J134/E134,"")</f>
        <v/>
      </c>
    </row>
    <row r="135">
      <c r="A135" s="5" t="inlineStr">
        <is>
          <t>1130</t>
        </is>
      </c>
      <c r="B135" s="5" t="inlineStr">
        <is>
          <t>2X1</t>
        </is>
      </c>
      <c r="C135" s="15" t="n">
        <v>2</v>
      </c>
      <c r="D135" s="15" t="n">
        <v>1</v>
      </c>
      <c r="E135" s="7" t="n">
        <v>846</v>
      </c>
      <c r="F135" s="5" t="inlineStr">
        <is>
          <t>Occupied</t>
        </is>
      </c>
      <c r="G135" s="17" t="n">
        <v>46015</v>
      </c>
      <c r="H135" s="17" t="n">
        <v>46015</v>
      </c>
      <c r="I135" s="5" t="inlineStr">
        <is>
          <t>New</t>
        </is>
      </c>
      <c r="J135" s="7" t="n">
        <v>1328</v>
      </c>
      <c r="K135" s="16">
        <f>IFERROR(J135/E135,"")</f>
        <v/>
      </c>
    </row>
    <row r="136">
      <c r="A136" s="5" t="inlineStr">
        <is>
          <t>1131</t>
        </is>
      </c>
      <c r="B136" s="5" t="inlineStr">
        <is>
          <t>2X1R</t>
        </is>
      </c>
      <c r="C136" s="15" t="n">
        <v>2</v>
      </c>
      <c r="D136" s="15" t="n">
        <v>1</v>
      </c>
      <c r="E136" s="7" t="n">
        <v>846</v>
      </c>
      <c r="F136" s="5" t="inlineStr">
        <is>
          <t>Occupied</t>
        </is>
      </c>
      <c r="G136" s="17" t="n">
        <v>46076</v>
      </c>
      <c r="H136" s="17" t="n">
        <v>46076</v>
      </c>
      <c r="I136" s="5" t="inlineStr">
        <is>
          <t>New</t>
        </is>
      </c>
      <c r="J136" s="7" t="n">
        <v>1250</v>
      </c>
      <c r="K136" s="16">
        <f>IFERROR(J136/E136,"")</f>
        <v/>
      </c>
    </row>
    <row r="137">
      <c r="A137" s="5" t="inlineStr">
        <is>
          <t>1132</t>
        </is>
      </c>
      <c r="B137" s="5" t="inlineStr">
        <is>
          <t>2X1R</t>
        </is>
      </c>
      <c r="C137" s="15" t="n">
        <v>2</v>
      </c>
      <c r="D137" s="15" t="n">
        <v>1</v>
      </c>
      <c r="E137" s="7" t="n">
        <v>846</v>
      </c>
      <c r="F137" s="5" t="inlineStr">
        <is>
          <t>Occupied</t>
        </is>
      </c>
      <c r="G137" s="17" t="n">
        <v>46042</v>
      </c>
      <c r="H137" s="17" t="n">
        <v>46042</v>
      </c>
      <c r="I137" s="5" t="inlineStr">
        <is>
          <t>New</t>
        </is>
      </c>
      <c r="J137" s="7" t="n">
        <v>1360</v>
      </c>
      <c r="K137" s="16">
        <f>IFERROR(J137/E137,"")</f>
        <v/>
      </c>
    </row>
    <row r="138">
      <c r="A138" s="5" t="inlineStr">
        <is>
          <t>1133</t>
        </is>
      </c>
      <c r="B138" s="5" t="inlineStr">
        <is>
          <t>1X1R</t>
        </is>
      </c>
      <c r="C138" s="15" t="n">
        <v>1</v>
      </c>
      <c r="D138" s="15" t="n">
        <v>1</v>
      </c>
      <c r="E138" s="7" t="n">
        <v>720</v>
      </c>
      <c r="F138" s="5" t="inlineStr">
        <is>
          <t>Occupied</t>
        </is>
      </c>
      <c r="G138" s="17" t="n">
        <v>46116</v>
      </c>
      <c r="H138" s="17" t="n">
        <v>46116</v>
      </c>
      <c r="I138" s="5" t="inlineStr">
        <is>
          <t>New</t>
        </is>
      </c>
      <c r="J138" s="7" t="n">
        <v>1150</v>
      </c>
      <c r="K138" s="16">
        <f>IFERROR(J138/E138,"")</f>
        <v/>
      </c>
    </row>
    <row r="139">
      <c r="A139" s="5" t="inlineStr">
        <is>
          <t>1134</t>
        </is>
      </c>
      <c r="B139" s="5" t="inlineStr">
        <is>
          <t>1X1</t>
        </is>
      </c>
      <c r="C139" s="15" t="n">
        <v>1</v>
      </c>
      <c r="D139" s="15" t="n">
        <v>1</v>
      </c>
      <c r="E139" s="7" t="n">
        <v>720</v>
      </c>
      <c r="F139" s="5" t="inlineStr">
        <is>
          <t>Occupied</t>
        </is>
      </c>
      <c r="G139" s="17" t="n">
        <v>46188</v>
      </c>
      <c r="H139" s="17" t="n">
        <v>46188</v>
      </c>
      <c r="I139" s="5" t="inlineStr">
        <is>
          <t>New</t>
        </is>
      </c>
      <c r="J139" s="7" t="n">
        <v>1354</v>
      </c>
      <c r="K139" s="16">
        <f>IFERROR(J139/E139,"")</f>
        <v/>
      </c>
    </row>
    <row r="140">
      <c r="A140" s="5" t="inlineStr">
        <is>
          <t>1135</t>
        </is>
      </c>
      <c r="B140" s="5" t="inlineStr">
        <is>
          <t>1X1</t>
        </is>
      </c>
      <c r="C140" s="15" t="n">
        <v>1</v>
      </c>
      <c r="D140" s="15" t="n">
        <v>1</v>
      </c>
      <c r="E140" s="7" t="n">
        <v>720</v>
      </c>
      <c r="F140" s="5" t="inlineStr">
        <is>
          <t>Occupied</t>
        </is>
      </c>
      <c r="G140" s="17" t="n">
        <v>46119</v>
      </c>
      <c r="H140" s="17" t="n">
        <v>46119</v>
      </c>
      <c r="I140" s="5" t="inlineStr">
        <is>
          <t>New</t>
        </is>
      </c>
      <c r="J140" s="7" t="n">
        <v>1260</v>
      </c>
      <c r="K140" s="16">
        <f>IFERROR(J140/E140,"")</f>
        <v/>
      </c>
    </row>
    <row r="141">
      <c r="A141" s="5" t="inlineStr">
        <is>
          <t>1136</t>
        </is>
      </c>
      <c r="B141" s="5" t="inlineStr">
        <is>
          <t>1X1R</t>
        </is>
      </c>
      <c r="C141" s="15" t="n">
        <v>1</v>
      </c>
      <c r="D141" s="15" t="n">
        <v>1</v>
      </c>
      <c r="E141" s="7" t="n">
        <v>720</v>
      </c>
      <c r="F141" s="5" t="inlineStr">
        <is>
          <t>Occupied</t>
        </is>
      </c>
      <c r="G141" s="17" t="n">
        <v>46124</v>
      </c>
      <c r="H141" s="17" t="n">
        <v>46124</v>
      </c>
      <c r="I141" s="5" t="inlineStr">
        <is>
          <t>New</t>
        </is>
      </c>
      <c r="J141" s="7" t="n">
        <v>1097</v>
      </c>
      <c r="K141" s="16">
        <f>IFERROR(J141/E141,"")</f>
        <v/>
      </c>
    </row>
    <row r="142">
      <c r="A142" s="5" t="inlineStr">
        <is>
          <t>1137</t>
        </is>
      </c>
      <c r="B142" s="5" t="inlineStr">
        <is>
          <t>1X1</t>
        </is>
      </c>
      <c r="C142" s="15" t="n">
        <v>1</v>
      </c>
      <c r="D142" s="15" t="n">
        <v>1</v>
      </c>
      <c r="E142" s="7" t="n">
        <v>720</v>
      </c>
      <c r="F142" s="5" t="inlineStr">
        <is>
          <t>Occupied</t>
        </is>
      </c>
      <c r="G142" s="17" t="n">
        <v>46129</v>
      </c>
      <c r="H142" s="17" t="n">
        <v>45764</v>
      </c>
      <c r="I142" s="5" t="inlineStr">
        <is>
          <t>Renewal</t>
        </is>
      </c>
      <c r="J142" s="7" t="n">
        <v>1263</v>
      </c>
      <c r="K142" s="16">
        <f>IFERROR(J142/E142,"")</f>
        <v/>
      </c>
    </row>
    <row r="143">
      <c r="A143" s="5" t="inlineStr">
        <is>
          <t>1138</t>
        </is>
      </c>
      <c r="B143" s="5" t="inlineStr">
        <is>
          <t>1X1</t>
        </is>
      </c>
      <c r="C143" s="15" t="n">
        <v>1</v>
      </c>
      <c r="D143" s="15" t="n">
        <v>1</v>
      </c>
      <c r="E143" s="7" t="n">
        <v>720</v>
      </c>
      <c r="F143" s="5" t="inlineStr">
        <is>
          <t>Occupied</t>
        </is>
      </c>
      <c r="G143" s="17" t="n">
        <v>46203</v>
      </c>
      <c r="H143" s="17" t="n">
        <v>44012</v>
      </c>
      <c r="I143" s="5" t="inlineStr">
        <is>
          <t>Renewal</t>
        </is>
      </c>
      <c r="J143" s="7" t="n">
        <v>1200</v>
      </c>
      <c r="K143" s="16">
        <f>IFERROR(J143/E143,"")</f>
        <v/>
      </c>
    </row>
    <row r="144">
      <c r="A144" s="5" t="inlineStr">
        <is>
          <t>1139</t>
        </is>
      </c>
      <c r="B144" s="5" t="inlineStr">
        <is>
          <t>1X1R</t>
        </is>
      </c>
      <c r="C144" s="15" t="n">
        <v>1</v>
      </c>
      <c r="D144" s="15" t="n">
        <v>1</v>
      </c>
      <c r="E144" s="7" t="n">
        <v>720</v>
      </c>
      <c r="F144" s="5" t="inlineStr">
        <is>
          <t>Occupied</t>
        </is>
      </c>
      <c r="G144" s="17" t="n">
        <v>46150</v>
      </c>
      <c r="H144" s="17" t="n">
        <v>46150</v>
      </c>
      <c r="I144" s="5" t="inlineStr">
        <is>
          <t>New</t>
        </is>
      </c>
      <c r="J144" s="7" t="n">
        <v>1134</v>
      </c>
      <c r="K144" s="16">
        <f>IFERROR(J144/E144,"")</f>
        <v/>
      </c>
    </row>
    <row r="145">
      <c r="A145" s="5" t="inlineStr">
        <is>
          <t>1140</t>
        </is>
      </c>
      <c r="B145" s="5" t="inlineStr">
        <is>
          <t>1X1</t>
        </is>
      </c>
      <c r="C145" s="15" t="n">
        <v>1</v>
      </c>
      <c r="D145" s="15" t="n">
        <v>1</v>
      </c>
      <c r="E145" s="7" t="n">
        <v>720</v>
      </c>
      <c r="F145" s="5" t="inlineStr">
        <is>
          <t>Occupied</t>
        </is>
      </c>
      <c r="G145" s="17" t="n">
        <v>46198</v>
      </c>
      <c r="H145" s="17" t="n">
        <v>45437</v>
      </c>
      <c r="I145" s="5" t="inlineStr">
        <is>
          <t>Renewal</t>
        </is>
      </c>
      <c r="J145" s="7" t="n">
        <v>1331</v>
      </c>
      <c r="K145" s="16">
        <f>IFERROR(J145/E145,"")</f>
        <v/>
      </c>
    </row>
    <row r="146">
      <c r="A146" s="5" t="inlineStr">
        <is>
          <t>1141</t>
        </is>
      </c>
      <c r="B146" s="5" t="inlineStr">
        <is>
          <t>1X1R</t>
        </is>
      </c>
      <c r="C146" s="15" t="n">
        <v>1</v>
      </c>
      <c r="D146" s="15" t="n">
        <v>1</v>
      </c>
      <c r="E146" s="7" t="n">
        <v>720</v>
      </c>
      <c r="F146" s="5" t="inlineStr">
        <is>
          <t>Occupied</t>
        </is>
      </c>
      <c r="G146" s="17" t="n">
        <v>46105</v>
      </c>
      <c r="H146" s="17" t="n">
        <v>46105</v>
      </c>
      <c r="I146" s="5" t="inlineStr">
        <is>
          <t>New</t>
        </is>
      </c>
      <c r="J146" s="7" t="n">
        <v>1113</v>
      </c>
      <c r="K146" s="16">
        <f>IFERROR(J146/E146,"")</f>
        <v/>
      </c>
    </row>
    <row r="147">
      <c r="A147" s="5" t="inlineStr">
        <is>
          <t>1142</t>
        </is>
      </c>
      <c r="B147" s="5" t="inlineStr">
        <is>
          <t>1X1R</t>
        </is>
      </c>
      <c r="C147" s="15" t="n">
        <v>1</v>
      </c>
      <c r="D147" s="15" t="n">
        <v>1</v>
      </c>
      <c r="E147" s="7" t="n">
        <v>720</v>
      </c>
      <c r="F147" s="5" t="inlineStr">
        <is>
          <t>Occupied</t>
        </is>
      </c>
      <c r="G147" s="17" t="n">
        <v>46207</v>
      </c>
      <c r="H147" s="17" t="n">
        <v>45203</v>
      </c>
      <c r="I147" s="5" t="inlineStr">
        <is>
          <t>Renewal</t>
        </is>
      </c>
      <c r="J147" s="7" t="n">
        <v>1743</v>
      </c>
      <c r="K147" s="16">
        <f>IFERROR(J147/E147,"")</f>
        <v/>
      </c>
    </row>
    <row r="148">
      <c r="A148" s="5" t="inlineStr">
        <is>
          <t>1143</t>
        </is>
      </c>
      <c r="B148" s="5" t="inlineStr">
        <is>
          <t>1X1</t>
        </is>
      </c>
      <c r="C148" s="15" t="n">
        <v>1</v>
      </c>
      <c r="D148" s="15" t="n">
        <v>1</v>
      </c>
      <c r="E148" s="7" t="n">
        <v>720</v>
      </c>
      <c r="F148" s="5" t="inlineStr">
        <is>
          <t>Occupied</t>
        </is>
      </c>
      <c r="G148" s="17" t="n">
        <v>46068</v>
      </c>
      <c r="H148" s="17" t="n">
        <v>45703</v>
      </c>
      <c r="I148" s="5" t="inlineStr">
        <is>
          <t>Renewal</t>
        </is>
      </c>
      <c r="J148" s="7" t="n">
        <v>1484</v>
      </c>
      <c r="K148" s="16">
        <f>IFERROR(J148/E148,"")</f>
        <v/>
      </c>
    </row>
    <row r="149">
      <c r="A149" s="5" t="inlineStr">
        <is>
          <t>1144</t>
        </is>
      </c>
      <c r="B149" s="5" t="inlineStr">
        <is>
          <t>1X1R</t>
        </is>
      </c>
      <c r="C149" s="15" t="n">
        <v>1</v>
      </c>
      <c r="D149" s="15" t="n">
        <v>1</v>
      </c>
      <c r="E149" s="7" t="n">
        <v>720</v>
      </c>
      <c r="F149" s="5" t="inlineStr">
        <is>
          <t>Occupied</t>
        </is>
      </c>
      <c r="G149" s="17" t="n">
        <v>45988</v>
      </c>
      <c r="H149" s="17" t="n">
        <v>45257</v>
      </c>
      <c r="I149" s="5" t="inlineStr">
        <is>
          <t>Renewal</t>
        </is>
      </c>
      <c r="J149" s="7" t="n">
        <v>1351</v>
      </c>
      <c r="K149" s="16">
        <f>IFERROR(J149/E149,"")</f>
        <v/>
      </c>
    </row>
    <row r="150">
      <c r="A150" s="5" t="inlineStr">
        <is>
          <t>1145</t>
        </is>
      </c>
      <c r="B150" s="5" t="inlineStr">
        <is>
          <t>1X1</t>
        </is>
      </c>
      <c r="C150" s="15" t="n">
        <v>1</v>
      </c>
      <c r="D150" s="15" t="n">
        <v>1</v>
      </c>
      <c r="E150" s="7" t="n">
        <v>720</v>
      </c>
      <c r="F150" s="5" t="inlineStr">
        <is>
          <t>Occupied</t>
        </is>
      </c>
      <c r="G150" s="17" t="n">
        <v>46022</v>
      </c>
      <c r="H150" s="17" t="n">
        <v>46022</v>
      </c>
      <c r="I150" s="5" t="inlineStr">
        <is>
          <t>New</t>
        </is>
      </c>
      <c r="J150" s="7" t="n">
        <v>1286</v>
      </c>
      <c r="K150" s="16">
        <f>IFERROR(J150/E150,"")</f>
        <v/>
      </c>
    </row>
    <row r="151">
      <c r="A151" s="5" t="inlineStr">
        <is>
          <t>1146</t>
        </is>
      </c>
      <c r="B151" s="5" t="inlineStr">
        <is>
          <t>1X1R</t>
        </is>
      </c>
      <c r="C151" s="15" t="n">
        <v>1</v>
      </c>
      <c r="D151" s="15" t="n">
        <v>1</v>
      </c>
      <c r="E151" s="7" t="n">
        <v>720</v>
      </c>
      <c r="F151" s="5" t="inlineStr">
        <is>
          <t>Occupied</t>
        </is>
      </c>
      <c r="G151" s="17" t="n">
        <v>46214</v>
      </c>
      <c r="H151" s="17" t="n">
        <v>45454</v>
      </c>
      <c r="I151" s="5" t="inlineStr">
        <is>
          <t>Renewal</t>
        </is>
      </c>
      <c r="J151" s="7" t="n">
        <v>1555</v>
      </c>
      <c r="K151" s="16">
        <f>IFERROR(J151/E151,"")</f>
        <v/>
      </c>
    </row>
    <row r="152">
      <c r="A152" s="5" t="inlineStr">
        <is>
          <t>1147</t>
        </is>
      </c>
      <c r="B152" s="5" t="inlineStr">
        <is>
          <t>1X1</t>
        </is>
      </c>
      <c r="C152" s="15" t="n">
        <v>1</v>
      </c>
      <c r="D152" s="15" t="n">
        <v>1</v>
      </c>
      <c r="E152" s="7" t="n">
        <v>720</v>
      </c>
      <c r="F152" s="5" t="inlineStr">
        <is>
          <t>Occupied</t>
        </is>
      </c>
      <c r="G152" s="17" t="n">
        <v>45945</v>
      </c>
      <c r="H152" s="17" t="n">
        <v>45641</v>
      </c>
      <c r="I152" s="5" t="inlineStr">
        <is>
          <t>Renewal</t>
        </is>
      </c>
      <c r="J152" s="7" t="n">
        <v>1346</v>
      </c>
      <c r="K152" s="16">
        <f>IFERROR(J152/E152,"")</f>
        <v/>
      </c>
    </row>
    <row r="153">
      <c r="A153" s="5" t="inlineStr">
        <is>
          <t>1148</t>
        </is>
      </c>
      <c r="B153" s="5" t="inlineStr">
        <is>
          <t>1X1</t>
        </is>
      </c>
      <c r="C153" s="15" t="n">
        <v>1</v>
      </c>
      <c r="D153" s="15" t="n">
        <v>1</v>
      </c>
      <c r="E153" s="7" t="n">
        <v>720</v>
      </c>
      <c r="F153" s="5" t="inlineStr">
        <is>
          <t>Occupied</t>
        </is>
      </c>
      <c r="G153" s="17" t="n">
        <v>46171</v>
      </c>
      <c r="H153" s="17" t="n">
        <v>46171</v>
      </c>
      <c r="I153" s="5" t="inlineStr">
        <is>
          <t>New</t>
        </is>
      </c>
      <c r="J153" s="7" t="n">
        <v>1197</v>
      </c>
      <c r="K153" s="16">
        <f>IFERROR(J153/E153,"")</f>
        <v/>
      </c>
    </row>
    <row r="154">
      <c r="A154" s="5" t="inlineStr">
        <is>
          <t>1149</t>
        </is>
      </c>
      <c r="B154" s="5" t="inlineStr">
        <is>
          <t>1X1R</t>
        </is>
      </c>
      <c r="C154" s="15" t="n">
        <v>1</v>
      </c>
      <c r="D154" s="15" t="n">
        <v>1</v>
      </c>
      <c r="E154" s="7" t="n">
        <v>720</v>
      </c>
      <c r="F154" s="5" t="inlineStr">
        <is>
          <t>Occupied</t>
        </is>
      </c>
      <c r="G154" s="17" t="n">
        <v>46194</v>
      </c>
      <c r="H154" s="17" t="n">
        <v>45403</v>
      </c>
      <c r="I154" s="5" t="inlineStr">
        <is>
          <t>Renewal</t>
        </is>
      </c>
      <c r="J154" s="7" t="n">
        <v>1244</v>
      </c>
      <c r="K154" s="16">
        <f>IFERROR(J154/E154,"")</f>
        <v/>
      </c>
    </row>
    <row r="155">
      <c r="A155" s="5" t="inlineStr">
        <is>
          <t>1150</t>
        </is>
      </c>
      <c r="B155" s="5" t="inlineStr">
        <is>
          <t>1X1</t>
        </is>
      </c>
      <c r="C155" s="15" t="n">
        <v>1</v>
      </c>
      <c r="D155" s="15" t="n">
        <v>1</v>
      </c>
      <c r="E155" s="7" t="n">
        <v>720</v>
      </c>
      <c r="F155" s="5" t="inlineStr">
        <is>
          <t>Occupied</t>
        </is>
      </c>
      <c r="G155" s="17" t="n">
        <v>45999</v>
      </c>
      <c r="H155" s="17" t="n">
        <v>43077</v>
      </c>
      <c r="I155" s="5" t="inlineStr">
        <is>
          <t>Renewal</t>
        </is>
      </c>
      <c r="J155" s="7" t="n">
        <v>1224</v>
      </c>
      <c r="K155" s="16">
        <f>IFERROR(J155/E155,"")</f>
        <v/>
      </c>
    </row>
    <row r="156">
      <c r="A156" s="5" t="inlineStr">
        <is>
          <t>1151</t>
        </is>
      </c>
      <c r="B156" s="5" t="inlineStr">
        <is>
          <t>1X1</t>
        </is>
      </c>
      <c r="C156" s="15" t="n">
        <v>1</v>
      </c>
      <c r="D156" s="15" t="n">
        <v>1</v>
      </c>
      <c r="E156" s="7" t="n">
        <v>720</v>
      </c>
      <c r="F156" s="5" t="inlineStr">
        <is>
          <t>Occupied</t>
        </is>
      </c>
      <c r="G156" s="17" t="n">
        <v>46204</v>
      </c>
      <c r="H156" s="17" t="n">
        <v>45118</v>
      </c>
      <c r="I156" s="5" t="inlineStr">
        <is>
          <t>Renewal</t>
        </is>
      </c>
      <c r="J156" s="7" t="n">
        <v>1522</v>
      </c>
      <c r="K156" s="16">
        <f>IFERROR(J156/E156,"")</f>
        <v/>
      </c>
    </row>
    <row r="157">
      <c r="A157" s="5" t="inlineStr">
        <is>
          <t>1152</t>
        </is>
      </c>
      <c r="B157" s="5" t="inlineStr">
        <is>
          <t>1X1</t>
        </is>
      </c>
      <c r="C157" s="15" t="n">
        <v>1</v>
      </c>
      <c r="D157" s="15" t="n">
        <v>1</v>
      </c>
      <c r="E157" s="7" t="n">
        <v>720</v>
      </c>
      <c r="F157" s="5" t="inlineStr">
        <is>
          <t>Occupied</t>
        </is>
      </c>
      <c r="G157" s="17" t="n">
        <v>46145</v>
      </c>
      <c r="H157" s="17" t="n">
        <v>45750</v>
      </c>
      <c r="I157" s="5" t="inlineStr">
        <is>
          <t>Renewal</t>
        </is>
      </c>
      <c r="J157" s="7" t="n">
        <v>1289</v>
      </c>
      <c r="K157" s="16">
        <f>IFERROR(J157/E157,"")</f>
        <v/>
      </c>
    </row>
    <row r="158">
      <c r="A158" s="5" t="inlineStr">
        <is>
          <t>1153</t>
        </is>
      </c>
      <c r="B158" s="5" t="inlineStr">
        <is>
          <t>1X1R</t>
        </is>
      </c>
      <c r="C158" s="15" t="n">
        <v>1</v>
      </c>
      <c r="D158" s="15" t="n">
        <v>1</v>
      </c>
      <c r="E158" s="7" t="n">
        <v>720</v>
      </c>
      <c r="F158" s="5" t="inlineStr">
        <is>
          <t>Occupied</t>
        </is>
      </c>
      <c r="G158" s="17" t="n">
        <v>46136</v>
      </c>
      <c r="H158" s="17" t="n">
        <v>45406</v>
      </c>
      <c r="I158" s="5" t="inlineStr">
        <is>
          <t>Renewal</t>
        </is>
      </c>
      <c r="J158" s="7" t="n">
        <v>1284</v>
      </c>
      <c r="K158" s="16">
        <f>IFERROR(J158/E158,"")</f>
        <v/>
      </c>
    </row>
    <row r="159">
      <c r="A159" s="5" t="inlineStr">
        <is>
          <t>1154</t>
        </is>
      </c>
      <c r="B159" s="5" t="inlineStr">
        <is>
          <t>1X1R</t>
        </is>
      </c>
      <c r="C159" s="15" t="n">
        <v>1</v>
      </c>
      <c r="D159" s="15" t="n">
        <v>1</v>
      </c>
      <c r="E159" s="7" t="n">
        <v>720</v>
      </c>
      <c r="F159" s="5" t="inlineStr">
        <is>
          <t>Occupied</t>
        </is>
      </c>
      <c r="G159" s="17" t="n">
        <v>46023</v>
      </c>
      <c r="H159" s="17" t="n">
        <v>45300</v>
      </c>
      <c r="I159" s="5" t="inlineStr">
        <is>
          <t>Renewal</t>
        </is>
      </c>
      <c r="J159" s="7" t="n">
        <v>1260</v>
      </c>
      <c r="K159" s="16">
        <f>IFERROR(J159/E159,"")</f>
        <v/>
      </c>
    </row>
    <row r="160">
      <c r="A160" s="5" t="inlineStr">
        <is>
          <t>1155</t>
        </is>
      </c>
      <c r="B160" s="5" t="inlineStr">
        <is>
          <t>1X1</t>
        </is>
      </c>
      <c r="C160" s="15" t="n">
        <v>1</v>
      </c>
      <c r="D160" s="15" t="n">
        <v>1</v>
      </c>
      <c r="E160" s="7" t="n">
        <v>720</v>
      </c>
      <c r="F160" s="5" t="inlineStr">
        <is>
          <t>Occupied</t>
        </is>
      </c>
      <c r="G160" s="17" t="n">
        <v>45918</v>
      </c>
      <c r="H160" s="17" t="n">
        <v>45918</v>
      </c>
      <c r="I160" s="5" t="inlineStr">
        <is>
          <t>New</t>
        </is>
      </c>
      <c r="J160" s="7" t="n">
        <v>1197</v>
      </c>
      <c r="K160" s="16">
        <f>IFERROR(J160/E160,"")</f>
        <v/>
      </c>
    </row>
    <row r="161">
      <c r="A161" s="5" t="inlineStr">
        <is>
          <t>1156</t>
        </is>
      </c>
      <c r="B161" s="5" t="inlineStr">
        <is>
          <t>1X1R</t>
        </is>
      </c>
      <c r="C161" s="15" t="n">
        <v>1</v>
      </c>
      <c r="D161" s="15" t="n">
        <v>1</v>
      </c>
      <c r="E161" s="7" t="n">
        <v>720</v>
      </c>
      <c r="F161" s="5" t="inlineStr">
        <is>
          <t>Occupied</t>
        </is>
      </c>
      <c r="G161" s="17" t="n">
        <v>46039</v>
      </c>
      <c r="H161" s="17" t="n">
        <v>45643</v>
      </c>
      <c r="I161" s="5" t="inlineStr">
        <is>
          <t>Renewal</t>
        </is>
      </c>
      <c r="J161" s="7" t="n">
        <v>1208</v>
      </c>
      <c r="K161" s="16">
        <f>IFERROR(J161/E161,"")</f>
        <v/>
      </c>
    </row>
    <row r="162">
      <c r="A162" s="5" t="inlineStr">
        <is>
          <t>1157</t>
        </is>
      </c>
      <c r="B162" s="5" t="inlineStr">
        <is>
          <t>1X1R</t>
        </is>
      </c>
      <c r="C162" s="15" t="n">
        <v>1</v>
      </c>
      <c r="D162" s="15" t="n">
        <v>1</v>
      </c>
      <c r="E162" s="7" t="n">
        <v>720</v>
      </c>
      <c r="F162" s="5" t="inlineStr">
        <is>
          <t>Occupied</t>
        </is>
      </c>
      <c r="G162" s="17" t="n">
        <v>46028</v>
      </c>
      <c r="H162" s="17" t="n">
        <v>45297</v>
      </c>
      <c r="I162" s="5" t="inlineStr">
        <is>
          <t>Renewal</t>
        </is>
      </c>
      <c r="J162" s="7" t="n">
        <v>1354</v>
      </c>
      <c r="K162" s="16">
        <f>IFERROR(J162/E162,"")</f>
        <v/>
      </c>
    </row>
    <row r="163">
      <c r="A163" s="5" t="inlineStr">
        <is>
          <t>1158</t>
        </is>
      </c>
      <c r="B163" s="5" t="inlineStr">
        <is>
          <t>1X1R</t>
        </is>
      </c>
      <c r="C163" s="15" t="n">
        <v>1</v>
      </c>
      <c r="D163" s="15" t="n">
        <v>1</v>
      </c>
      <c r="E163" s="7" t="n">
        <v>720</v>
      </c>
      <c r="F163" s="5" t="inlineStr">
        <is>
          <t>Occupied</t>
        </is>
      </c>
      <c r="G163" s="17" t="n">
        <v>46142</v>
      </c>
      <c r="H163" s="17" t="n">
        <v>46142</v>
      </c>
      <c r="I163" s="5" t="inlineStr">
        <is>
          <t>New</t>
        </is>
      </c>
      <c r="J163" s="7" t="n">
        <v>1181</v>
      </c>
      <c r="K163" s="16">
        <f>IFERROR(J163/E163,"")</f>
        <v/>
      </c>
    </row>
    <row r="164">
      <c r="A164" s="5" t="inlineStr">
        <is>
          <t>1159</t>
        </is>
      </c>
      <c r="B164" s="5" t="inlineStr">
        <is>
          <t>1X1</t>
        </is>
      </c>
      <c r="C164" s="15" t="n">
        <v>1</v>
      </c>
      <c r="D164" s="15" t="n">
        <v>1</v>
      </c>
      <c r="E164" s="7" t="n">
        <v>720</v>
      </c>
      <c r="F164" s="5" t="inlineStr">
        <is>
          <t>Occupied</t>
        </is>
      </c>
      <c r="G164" s="17" t="n">
        <v>45911</v>
      </c>
      <c r="H164" s="17" t="n">
        <v>45911</v>
      </c>
      <c r="I164" s="5" t="inlineStr">
        <is>
          <t>New</t>
        </is>
      </c>
      <c r="J164" s="7" t="n">
        <v>1181</v>
      </c>
      <c r="K164" s="16">
        <f>IFERROR(J164/E164,"")</f>
        <v/>
      </c>
    </row>
    <row r="165">
      <c r="A165" s="5" t="inlineStr">
        <is>
          <t>1160</t>
        </is>
      </c>
      <c r="B165" s="5" t="inlineStr">
        <is>
          <t>1X1</t>
        </is>
      </c>
      <c r="C165" s="15" t="n">
        <v>1</v>
      </c>
      <c r="D165" s="15" t="n">
        <v>1</v>
      </c>
      <c r="E165" s="7" t="n">
        <v>720</v>
      </c>
      <c r="F165" s="5" t="inlineStr">
        <is>
          <t>Occupied</t>
        </is>
      </c>
      <c r="G165" s="17" t="n">
        <v>46023</v>
      </c>
      <c r="H165" s="17" t="n">
        <v>44915</v>
      </c>
      <c r="I165" s="5" t="inlineStr">
        <is>
          <t>Renewal</t>
        </is>
      </c>
      <c r="J165" s="7" t="n">
        <v>1489</v>
      </c>
      <c r="K165" s="16">
        <f>IFERROR(J165/E165,"")</f>
        <v/>
      </c>
    </row>
    <row r="166">
      <c r="A166" s="5" t="inlineStr">
        <is>
          <t>1161</t>
        </is>
      </c>
      <c r="B166" s="5" t="inlineStr">
        <is>
          <t>1X1R</t>
        </is>
      </c>
      <c r="C166" s="15" t="n">
        <v>1</v>
      </c>
      <c r="D166" s="15" t="n">
        <v>1</v>
      </c>
      <c r="E166" s="7" t="n">
        <v>720</v>
      </c>
      <c r="F166" s="5" t="inlineStr">
        <is>
          <t>Occupied</t>
        </is>
      </c>
      <c r="G166" s="17" t="n">
        <v>45875</v>
      </c>
      <c r="H166" s="17" t="n">
        <v>45875</v>
      </c>
      <c r="I166" s="5" t="inlineStr">
        <is>
          <t>New</t>
        </is>
      </c>
      <c r="J166" s="7" t="n">
        <v>1286</v>
      </c>
      <c r="K166" s="16">
        <f>IFERROR(J166/E166,"")</f>
        <v/>
      </c>
    </row>
    <row r="167">
      <c r="A167" s="5" t="inlineStr">
        <is>
          <t>1162</t>
        </is>
      </c>
      <c r="B167" s="5" t="inlineStr">
        <is>
          <t>1X1R</t>
        </is>
      </c>
      <c r="C167" s="15" t="n">
        <v>1</v>
      </c>
      <c r="D167" s="15" t="n">
        <v>1</v>
      </c>
      <c r="E167" s="7" t="n">
        <v>720</v>
      </c>
      <c r="F167" s="5" t="inlineStr">
        <is>
          <t>Occupied</t>
        </is>
      </c>
      <c r="G167" s="17" t="n">
        <v>45886</v>
      </c>
      <c r="H167" s="17" t="n">
        <v>45886</v>
      </c>
      <c r="I167" s="5" t="inlineStr">
        <is>
          <t>New</t>
        </is>
      </c>
      <c r="J167" s="7" t="n">
        <v>1124</v>
      </c>
      <c r="K167" s="16">
        <f>IFERROR(J167/E167,"")</f>
        <v/>
      </c>
    </row>
    <row r="168">
      <c r="A168" s="5" t="inlineStr">
        <is>
          <t>1163</t>
        </is>
      </c>
      <c r="B168" s="5" t="inlineStr">
        <is>
          <t>1X1</t>
        </is>
      </c>
      <c r="C168" s="15" t="n">
        <v>1</v>
      </c>
      <c r="D168" s="15" t="n">
        <v>1</v>
      </c>
      <c r="E168" s="7" t="n">
        <v>720</v>
      </c>
      <c r="F168" s="5" t="inlineStr">
        <is>
          <t>Occupied</t>
        </is>
      </c>
      <c r="G168" s="17" t="n">
        <v>46172</v>
      </c>
      <c r="H168" s="17" t="n">
        <v>45412</v>
      </c>
      <c r="I168" s="5" t="inlineStr">
        <is>
          <t>Renewal</t>
        </is>
      </c>
      <c r="J168" s="7" t="n">
        <v>1193</v>
      </c>
      <c r="K168" s="16">
        <f>IFERROR(J168/E168,"")</f>
        <v/>
      </c>
    </row>
    <row r="169">
      <c r="A169" s="5" t="inlineStr">
        <is>
          <t>1164</t>
        </is>
      </c>
      <c r="B169" s="5" t="inlineStr">
        <is>
          <t>1X1</t>
        </is>
      </c>
      <c r="C169" s="15" t="n">
        <v>1</v>
      </c>
      <c r="D169" s="15" t="n">
        <v>1</v>
      </c>
      <c r="E169" s="7" t="n">
        <v>720</v>
      </c>
      <c r="F169" s="5" t="inlineStr">
        <is>
          <t>Occupied</t>
        </is>
      </c>
      <c r="G169" s="17" t="n">
        <v>45915</v>
      </c>
      <c r="H169" s="17" t="n">
        <v>45915</v>
      </c>
      <c r="I169" s="5" t="inlineStr">
        <is>
          <t>New</t>
        </is>
      </c>
      <c r="J169" s="7" t="n">
        <v>1181</v>
      </c>
      <c r="K169" s="16">
        <f>IFERROR(J169/E169,"")</f>
        <v/>
      </c>
    </row>
    <row r="170">
      <c r="A170" s="5" t="inlineStr">
        <is>
          <t>1165</t>
        </is>
      </c>
      <c r="B170" s="5" t="inlineStr">
        <is>
          <t>3X2B</t>
        </is>
      </c>
      <c r="C170" s="15" t="n">
        <v>3</v>
      </c>
      <c r="D170" s="15" t="n">
        <v>2</v>
      </c>
      <c r="E170" s="7" t="n">
        <v>1444</v>
      </c>
      <c r="F170" s="5" t="inlineStr">
        <is>
          <t>Vacant</t>
        </is>
      </c>
      <c r="G170" s="12" t="n"/>
      <c r="H170" s="12" t="n"/>
      <c r="I170" s="12" t="n"/>
      <c r="J170" s="12" t="n"/>
      <c r="K170" s="16">
        <f>IFERROR(J170/E170,"")</f>
        <v/>
      </c>
    </row>
    <row r="171">
      <c r="A171" s="5" t="inlineStr">
        <is>
          <t>1166</t>
        </is>
      </c>
      <c r="B171" s="5" t="inlineStr">
        <is>
          <t>3X2BR</t>
        </is>
      </c>
      <c r="C171" s="15" t="n">
        <v>3</v>
      </c>
      <c r="D171" s="15" t="n">
        <v>2</v>
      </c>
      <c r="E171" s="7" t="n">
        <v>1444</v>
      </c>
      <c r="F171" s="5" t="inlineStr">
        <is>
          <t>Occupied</t>
        </is>
      </c>
      <c r="G171" s="17" t="n">
        <v>46106</v>
      </c>
      <c r="H171" s="17" t="n">
        <v>45741</v>
      </c>
      <c r="I171" s="5" t="inlineStr">
        <is>
          <t>Renewal</t>
        </is>
      </c>
      <c r="J171" s="7" t="n">
        <v>2453</v>
      </c>
      <c r="K171" s="16">
        <f>IFERROR(J171/E171,"")</f>
        <v/>
      </c>
    </row>
    <row r="172">
      <c r="A172" s="5" t="inlineStr">
        <is>
          <t>1167</t>
        </is>
      </c>
      <c r="B172" s="5" t="inlineStr">
        <is>
          <t>2X2</t>
        </is>
      </c>
      <c r="C172" s="15" t="n">
        <v>2</v>
      </c>
      <c r="D172" s="15" t="n">
        <v>2</v>
      </c>
      <c r="E172" s="7" t="n">
        <v>1006</v>
      </c>
      <c r="F172" s="5" t="inlineStr">
        <is>
          <t>Occupied</t>
        </is>
      </c>
      <c r="G172" s="17" t="n">
        <v>45923</v>
      </c>
      <c r="H172" s="17" t="n">
        <v>45558</v>
      </c>
      <c r="I172" s="5" t="inlineStr">
        <is>
          <t>Renewal</t>
        </is>
      </c>
      <c r="J172" s="7" t="n">
        <v>1748</v>
      </c>
      <c r="K172" s="16">
        <f>IFERROR(J172/E172,"")</f>
        <v/>
      </c>
    </row>
    <row r="173">
      <c r="A173" s="5" t="inlineStr">
        <is>
          <t>1168</t>
        </is>
      </c>
      <c r="B173" s="5" t="inlineStr">
        <is>
          <t>2X2R</t>
        </is>
      </c>
      <c r="C173" s="15" t="n">
        <v>2</v>
      </c>
      <c r="D173" s="15" t="n">
        <v>2</v>
      </c>
      <c r="E173" s="7" t="n">
        <v>1006</v>
      </c>
      <c r="F173" s="5" t="inlineStr">
        <is>
          <t>Occupied</t>
        </is>
      </c>
      <c r="G173" s="17" t="n">
        <v>45879</v>
      </c>
      <c r="H173" s="17" t="n">
        <v>45514</v>
      </c>
      <c r="I173" s="5" t="inlineStr">
        <is>
          <t>Renewal</t>
        </is>
      </c>
      <c r="J173" s="7" t="n">
        <v>1521</v>
      </c>
      <c r="K173" s="16">
        <f>IFERROR(J173/E173,"")</f>
        <v/>
      </c>
    </row>
    <row r="174">
      <c r="A174" s="5" t="inlineStr">
        <is>
          <t>1169</t>
        </is>
      </c>
      <c r="B174" s="5" t="inlineStr">
        <is>
          <t>3X2BR</t>
        </is>
      </c>
      <c r="C174" s="15" t="n">
        <v>3</v>
      </c>
      <c r="D174" s="15" t="n">
        <v>2</v>
      </c>
      <c r="E174" s="7" t="n">
        <v>1444</v>
      </c>
      <c r="F174" s="5" t="inlineStr">
        <is>
          <t>Occupied</t>
        </is>
      </c>
      <c r="G174" s="17" t="n">
        <v>46167</v>
      </c>
      <c r="H174" s="17" t="n">
        <v>44706</v>
      </c>
      <c r="I174" s="5" t="inlineStr">
        <is>
          <t>Renewal</t>
        </is>
      </c>
      <c r="J174" s="7" t="n">
        <v>2123</v>
      </c>
      <c r="K174" s="16">
        <f>IFERROR(J174/E174,"")</f>
        <v/>
      </c>
    </row>
    <row r="175">
      <c r="A175" s="5" t="inlineStr">
        <is>
          <t>1170</t>
        </is>
      </c>
      <c r="B175" s="5" t="inlineStr">
        <is>
          <t>3X2B</t>
        </is>
      </c>
      <c r="C175" s="15" t="n">
        <v>3</v>
      </c>
      <c r="D175" s="15" t="n">
        <v>2</v>
      </c>
      <c r="E175" s="7" t="n">
        <v>1444</v>
      </c>
      <c r="F175" s="5" t="inlineStr">
        <is>
          <t>Occupied</t>
        </is>
      </c>
      <c r="G175" s="17" t="n">
        <v>46085</v>
      </c>
      <c r="H175" s="17" t="n">
        <v>46085</v>
      </c>
      <c r="I175" s="5" t="inlineStr">
        <is>
          <t>New</t>
        </is>
      </c>
      <c r="J175" s="7" t="n">
        <v>1948</v>
      </c>
      <c r="K175" s="16">
        <f>IFERROR(J175/E175,"")</f>
        <v/>
      </c>
    </row>
    <row r="176">
      <c r="A176" s="5" t="inlineStr">
        <is>
          <t>2003</t>
        </is>
      </c>
      <c r="B176" s="5" t="inlineStr">
        <is>
          <t>2X2</t>
        </is>
      </c>
      <c r="C176" s="15" t="n">
        <v>2</v>
      </c>
      <c r="D176" s="15" t="n">
        <v>2</v>
      </c>
      <c r="E176" s="7" t="n">
        <v>1006</v>
      </c>
      <c r="F176" s="5" t="inlineStr">
        <is>
          <t>Non-revenue</t>
        </is>
      </c>
      <c r="G176" s="12" t="n"/>
      <c r="H176" s="12" t="n"/>
      <c r="I176" s="12" t="n"/>
      <c r="J176" s="12" t="n"/>
      <c r="K176" s="16">
        <f>IFERROR(J176/E176,"")</f>
        <v/>
      </c>
    </row>
    <row r="177">
      <c r="A177" s="5" t="inlineStr">
        <is>
          <t>2004</t>
        </is>
      </c>
      <c r="B177" s="5" t="inlineStr">
        <is>
          <t>2X2R</t>
        </is>
      </c>
      <c r="C177" s="15" t="n">
        <v>2</v>
      </c>
      <c r="D177" s="15" t="n">
        <v>2</v>
      </c>
      <c r="E177" s="7" t="n">
        <v>1006</v>
      </c>
      <c r="F177" s="5" t="inlineStr">
        <is>
          <t>Non-revenue</t>
        </is>
      </c>
      <c r="G177" s="12" t="n"/>
      <c r="H177" s="12" t="n"/>
      <c r="I177" s="12" t="n"/>
      <c r="J177" s="12" t="n"/>
      <c r="K177" s="16">
        <f>IFERROR(J177/E177,"")</f>
        <v/>
      </c>
    </row>
    <row r="178">
      <c r="A178" s="5" t="inlineStr">
        <is>
          <t>2005</t>
        </is>
      </c>
      <c r="B178" s="5" t="inlineStr">
        <is>
          <t>1X1</t>
        </is>
      </c>
      <c r="C178" s="15" t="n">
        <v>1</v>
      </c>
      <c r="D178" s="15" t="n">
        <v>1</v>
      </c>
      <c r="E178" s="7" t="n">
        <v>720</v>
      </c>
      <c r="F178" s="5" t="inlineStr">
        <is>
          <t>Occupied</t>
        </is>
      </c>
      <c r="G178" s="17" t="n">
        <v>46046</v>
      </c>
      <c r="H178" s="17" t="n">
        <v>46046</v>
      </c>
      <c r="I178" s="5" t="inlineStr">
        <is>
          <t>New</t>
        </is>
      </c>
      <c r="J178" s="7" t="n">
        <v>1292</v>
      </c>
      <c r="K178" s="16">
        <f>IFERROR(J178/E178,"")</f>
        <v/>
      </c>
    </row>
    <row r="179">
      <c r="A179" s="5" t="inlineStr">
        <is>
          <t>2006</t>
        </is>
      </c>
      <c r="B179" s="5" t="inlineStr">
        <is>
          <t>1X1</t>
        </is>
      </c>
      <c r="C179" s="15" t="n">
        <v>1</v>
      </c>
      <c r="D179" s="15" t="n">
        <v>1</v>
      </c>
      <c r="E179" s="7" t="n">
        <v>720</v>
      </c>
      <c r="F179" s="5" t="inlineStr">
        <is>
          <t>Occupied</t>
        </is>
      </c>
      <c r="G179" s="17" t="n">
        <v>46037</v>
      </c>
      <c r="H179" s="17" t="n">
        <v>45672</v>
      </c>
      <c r="I179" s="5" t="inlineStr">
        <is>
          <t>Renewal</t>
        </is>
      </c>
      <c r="J179" s="7" t="n">
        <v>1265</v>
      </c>
      <c r="K179" s="16">
        <f>IFERROR(J179/E179,"")</f>
        <v/>
      </c>
    </row>
    <row r="180">
      <c r="A180" s="5" t="inlineStr">
        <is>
          <t>2007</t>
        </is>
      </c>
      <c r="B180" s="5" t="inlineStr">
        <is>
          <t>1X1R</t>
        </is>
      </c>
      <c r="C180" s="15" t="n">
        <v>1</v>
      </c>
      <c r="D180" s="15" t="n">
        <v>1</v>
      </c>
      <c r="E180" s="7" t="n">
        <v>720</v>
      </c>
      <c r="F180" s="5" t="inlineStr">
        <is>
          <t>Occupied</t>
        </is>
      </c>
      <c r="G180" s="17" t="n">
        <v>46166</v>
      </c>
      <c r="H180" s="17" t="n">
        <v>45070</v>
      </c>
      <c r="I180" s="5" t="inlineStr">
        <is>
          <t>Renewal</t>
        </is>
      </c>
      <c r="J180" s="7" t="n">
        <v>1571</v>
      </c>
      <c r="K180" s="16">
        <f>IFERROR(J180/E180,"")</f>
        <v/>
      </c>
    </row>
    <row r="181">
      <c r="A181" s="5" t="inlineStr">
        <is>
          <t>2008</t>
        </is>
      </c>
      <c r="B181" s="5" t="inlineStr">
        <is>
          <t>1X1R</t>
        </is>
      </c>
      <c r="C181" s="15" t="n">
        <v>1</v>
      </c>
      <c r="D181" s="15" t="n">
        <v>1</v>
      </c>
      <c r="E181" s="7" t="n">
        <v>720</v>
      </c>
      <c r="F181" s="5" t="inlineStr">
        <is>
          <t>Occupied</t>
        </is>
      </c>
      <c r="G181" s="17" t="n">
        <v>46213</v>
      </c>
      <c r="H181" s="17" t="n">
        <v>45483</v>
      </c>
      <c r="I181" s="5" t="inlineStr">
        <is>
          <t>Renewal</t>
        </is>
      </c>
      <c r="J181" s="7" t="n">
        <v>1334</v>
      </c>
      <c r="K181" s="16">
        <f>IFERROR(J181/E181,"")</f>
        <v/>
      </c>
    </row>
    <row r="182">
      <c r="A182" s="5" t="inlineStr">
        <is>
          <t>2009</t>
        </is>
      </c>
      <c r="B182" s="5" t="inlineStr">
        <is>
          <t>1X1</t>
        </is>
      </c>
      <c r="C182" s="15" t="n">
        <v>1</v>
      </c>
      <c r="D182" s="15" t="n">
        <v>1</v>
      </c>
      <c r="E182" s="7" t="n">
        <v>720</v>
      </c>
      <c r="F182" s="5" t="inlineStr">
        <is>
          <t>Occupied</t>
        </is>
      </c>
      <c r="G182" s="17" t="n">
        <v>46158</v>
      </c>
      <c r="H182" s="17" t="n">
        <v>45398</v>
      </c>
      <c r="I182" s="5" t="inlineStr">
        <is>
          <t>Renewal</t>
        </is>
      </c>
      <c r="J182" s="7" t="n">
        <v>1292</v>
      </c>
      <c r="K182" s="16">
        <f>IFERROR(J182/E182,"")</f>
        <v/>
      </c>
    </row>
    <row r="183">
      <c r="A183" s="5" t="inlineStr">
        <is>
          <t>2010</t>
        </is>
      </c>
      <c r="B183" s="5" t="inlineStr">
        <is>
          <t>1X1</t>
        </is>
      </c>
      <c r="C183" s="15" t="n">
        <v>1</v>
      </c>
      <c r="D183" s="15" t="n">
        <v>1</v>
      </c>
      <c r="E183" s="7" t="n">
        <v>720</v>
      </c>
      <c r="F183" s="5" t="inlineStr">
        <is>
          <t>Occupied</t>
        </is>
      </c>
      <c r="G183" s="17" t="n">
        <v>45870</v>
      </c>
      <c r="H183" s="17" t="n">
        <v>39609</v>
      </c>
      <c r="I183" s="5" t="inlineStr">
        <is>
          <t>Renewal</t>
        </is>
      </c>
      <c r="J183" s="7" t="n">
        <v>1539</v>
      </c>
      <c r="K183" s="16">
        <f>IFERROR(J183/E183,"")</f>
        <v/>
      </c>
    </row>
    <row r="184">
      <c r="A184" s="5" t="inlineStr">
        <is>
          <t>2011</t>
        </is>
      </c>
      <c r="B184" s="5" t="inlineStr">
        <is>
          <t>1X1</t>
        </is>
      </c>
      <c r="C184" s="15" t="n">
        <v>1</v>
      </c>
      <c r="D184" s="15" t="n">
        <v>1</v>
      </c>
      <c r="E184" s="7" t="n">
        <v>720</v>
      </c>
      <c r="F184" s="5" t="inlineStr">
        <is>
          <t>Occupied</t>
        </is>
      </c>
      <c r="G184" s="17" t="n">
        <v>46015</v>
      </c>
      <c r="H184" s="17" t="n">
        <v>46015</v>
      </c>
      <c r="I184" s="5" t="inlineStr">
        <is>
          <t>New</t>
        </is>
      </c>
      <c r="J184" s="7" t="n">
        <v>1134</v>
      </c>
      <c r="K184" s="16">
        <f>IFERROR(J184/E184,"")</f>
        <v/>
      </c>
    </row>
    <row r="185">
      <c r="A185" s="5" t="inlineStr">
        <is>
          <t>2012</t>
        </is>
      </c>
      <c r="B185" s="5" t="inlineStr">
        <is>
          <t>1X1</t>
        </is>
      </c>
      <c r="C185" s="15" t="n">
        <v>1</v>
      </c>
      <c r="D185" s="15" t="n">
        <v>1</v>
      </c>
      <c r="E185" s="7" t="n">
        <v>720</v>
      </c>
      <c r="F185" s="5" t="inlineStr">
        <is>
          <t>Occupied</t>
        </is>
      </c>
      <c r="G185" s="17" t="n">
        <v>45897</v>
      </c>
      <c r="H185" s="17" t="n">
        <v>45501</v>
      </c>
      <c r="I185" s="5" t="inlineStr">
        <is>
          <t>Renewal</t>
        </is>
      </c>
      <c r="J185" s="7" t="n">
        <v>1407</v>
      </c>
      <c r="K185" s="16">
        <f>IFERROR(J185/E185,"")</f>
        <v/>
      </c>
    </row>
    <row r="186">
      <c r="A186" s="5" t="inlineStr">
        <is>
          <t>2013</t>
        </is>
      </c>
      <c r="B186" s="5" t="inlineStr">
        <is>
          <t>2X2</t>
        </is>
      </c>
      <c r="C186" s="15" t="n">
        <v>2</v>
      </c>
      <c r="D186" s="15" t="n">
        <v>2</v>
      </c>
      <c r="E186" s="7" t="n">
        <v>1006</v>
      </c>
      <c r="F186" s="5" t="inlineStr">
        <is>
          <t>Occupied</t>
        </is>
      </c>
      <c r="G186" s="17" t="n">
        <v>45985</v>
      </c>
      <c r="H186" s="17" t="n">
        <v>45985</v>
      </c>
      <c r="I186" s="5" t="inlineStr">
        <is>
          <t>New</t>
        </is>
      </c>
      <c r="J186" s="7" t="n">
        <v>1496</v>
      </c>
      <c r="K186" s="16">
        <f>IFERROR(J186/E186,"")</f>
        <v/>
      </c>
    </row>
    <row r="187">
      <c r="A187" s="5" t="inlineStr">
        <is>
          <t>2014</t>
        </is>
      </c>
      <c r="B187" s="5" t="inlineStr">
        <is>
          <t>2X2R</t>
        </is>
      </c>
      <c r="C187" s="15" t="n">
        <v>2</v>
      </c>
      <c r="D187" s="15" t="n">
        <v>2</v>
      </c>
      <c r="E187" s="7" t="n">
        <v>1006</v>
      </c>
      <c r="F187" s="5" t="inlineStr">
        <is>
          <t>Occupied</t>
        </is>
      </c>
      <c r="G187" s="17" t="n">
        <v>46125</v>
      </c>
      <c r="H187" s="17" t="n">
        <v>45760</v>
      </c>
      <c r="I187" s="5" t="inlineStr">
        <is>
          <t>Renewal</t>
        </is>
      </c>
      <c r="J187" s="7" t="n">
        <v>1793</v>
      </c>
      <c r="K187" s="16">
        <f>IFERROR(J187/E187,"")</f>
        <v/>
      </c>
    </row>
    <row r="188">
      <c r="A188" s="5" t="inlineStr">
        <is>
          <t>2015</t>
        </is>
      </c>
      <c r="B188" s="5" t="inlineStr">
        <is>
          <t>2X2</t>
        </is>
      </c>
      <c r="C188" s="15" t="n">
        <v>2</v>
      </c>
      <c r="D188" s="15" t="n">
        <v>2</v>
      </c>
      <c r="E188" s="7" t="n">
        <v>1006</v>
      </c>
      <c r="F188" s="5" t="inlineStr">
        <is>
          <t>Occupied</t>
        </is>
      </c>
      <c r="G188" s="17" t="n">
        <v>46204</v>
      </c>
      <c r="H188" s="17" t="n">
        <v>42727</v>
      </c>
      <c r="I188" s="5" t="inlineStr">
        <is>
          <t>Renewal</t>
        </is>
      </c>
      <c r="J188" s="7" t="n">
        <v>1683</v>
      </c>
      <c r="K188" s="16">
        <f>IFERROR(J188/E188,"")</f>
        <v/>
      </c>
    </row>
    <row r="189">
      <c r="A189" s="5" t="inlineStr">
        <is>
          <t>2016</t>
        </is>
      </c>
      <c r="B189" s="5" t="inlineStr">
        <is>
          <t>2X2R</t>
        </is>
      </c>
      <c r="C189" s="15" t="n">
        <v>2</v>
      </c>
      <c r="D189" s="15" t="n">
        <v>2</v>
      </c>
      <c r="E189" s="7" t="n">
        <v>1006</v>
      </c>
      <c r="F189" s="5" t="inlineStr">
        <is>
          <t>Occupied</t>
        </is>
      </c>
      <c r="G189" s="17" t="n">
        <v>46208</v>
      </c>
      <c r="H189" s="17" t="n">
        <v>45813</v>
      </c>
      <c r="I189" s="5" t="inlineStr">
        <is>
          <t>Renewal</t>
        </is>
      </c>
      <c r="J189" s="7" t="n">
        <v>1877</v>
      </c>
      <c r="K189" s="16">
        <f>IFERROR(J189/E189,"")</f>
        <v/>
      </c>
    </row>
    <row r="190">
      <c r="A190" s="5" t="inlineStr">
        <is>
          <t>2017</t>
        </is>
      </c>
      <c r="B190" s="5" t="inlineStr">
        <is>
          <t>2X2</t>
        </is>
      </c>
      <c r="C190" s="15" t="n">
        <v>2</v>
      </c>
      <c r="D190" s="15" t="n">
        <v>2</v>
      </c>
      <c r="E190" s="7" t="n">
        <v>1006</v>
      </c>
      <c r="F190" s="5" t="inlineStr">
        <is>
          <t>Occupied</t>
        </is>
      </c>
      <c r="G190" s="17" t="n">
        <v>45887</v>
      </c>
      <c r="H190" s="17" t="n">
        <v>45553</v>
      </c>
      <c r="I190" s="5" t="inlineStr">
        <is>
          <t>Renewal</t>
        </is>
      </c>
      <c r="J190" s="7" t="n">
        <v>1638</v>
      </c>
      <c r="K190" s="16">
        <f>IFERROR(J190/E190,"")</f>
        <v/>
      </c>
    </row>
    <row r="191">
      <c r="A191" s="5" t="inlineStr">
        <is>
          <t>2018</t>
        </is>
      </c>
      <c r="B191" s="5" t="inlineStr">
        <is>
          <t>2X2R</t>
        </is>
      </c>
      <c r="C191" s="15" t="n">
        <v>2</v>
      </c>
      <c r="D191" s="15" t="n">
        <v>2</v>
      </c>
      <c r="E191" s="7" t="n">
        <v>1006</v>
      </c>
      <c r="F191" s="5" t="inlineStr">
        <is>
          <t>Occupied</t>
        </is>
      </c>
      <c r="G191" s="17" t="n">
        <v>45991</v>
      </c>
      <c r="H191" s="17" t="n">
        <v>45991</v>
      </c>
      <c r="I191" s="5" t="inlineStr">
        <is>
          <t>New</t>
        </is>
      </c>
      <c r="J191" s="7" t="n">
        <v>1423</v>
      </c>
      <c r="K191" s="16">
        <f>IFERROR(J191/E191,"")</f>
        <v/>
      </c>
    </row>
    <row r="192">
      <c r="A192" s="5" t="inlineStr">
        <is>
          <t>2019</t>
        </is>
      </c>
      <c r="B192" s="5" t="inlineStr">
        <is>
          <t>2X2</t>
        </is>
      </c>
      <c r="C192" s="15" t="n">
        <v>2</v>
      </c>
      <c r="D192" s="15" t="n">
        <v>2</v>
      </c>
      <c r="E192" s="7" t="n">
        <v>1006</v>
      </c>
      <c r="F192" s="5" t="inlineStr">
        <is>
          <t>Occupied</t>
        </is>
      </c>
      <c r="G192" s="17" t="n">
        <v>46139</v>
      </c>
      <c r="H192" s="17" t="n">
        <v>45774</v>
      </c>
      <c r="I192" s="5" t="inlineStr">
        <is>
          <t>Renewal</t>
        </is>
      </c>
      <c r="J192" s="7" t="n">
        <v>1623</v>
      </c>
      <c r="K192" s="16">
        <f>IFERROR(J192/E192,"")</f>
        <v/>
      </c>
    </row>
    <row r="193">
      <c r="A193" s="5" t="inlineStr">
        <is>
          <t>2020</t>
        </is>
      </c>
      <c r="B193" s="5" t="inlineStr">
        <is>
          <t>2X2</t>
        </is>
      </c>
      <c r="C193" s="15" t="n">
        <v>2</v>
      </c>
      <c r="D193" s="15" t="n">
        <v>2</v>
      </c>
      <c r="E193" s="7" t="n">
        <v>1006</v>
      </c>
      <c r="F193" s="5" t="inlineStr">
        <is>
          <t>Occupied</t>
        </is>
      </c>
      <c r="G193" s="17" t="n">
        <v>46117</v>
      </c>
      <c r="H193" s="17" t="n">
        <v>46117</v>
      </c>
      <c r="I193" s="5" t="inlineStr">
        <is>
          <t>New</t>
        </is>
      </c>
      <c r="J193" s="7" t="n">
        <v>1470</v>
      </c>
      <c r="K193" s="16">
        <f>IFERROR(J193/E193,"")</f>
        <v/>
      </c>
    </row>
    <row r="194">
      <c r="A194" s="5" t="inlineStr">
        <is>
          <t>2021</t>
        </is>
      </c>
      <c r="B194" s="5" t="inlineStr">
        <is>
          <t>2X1</t>
        </is>
      </c>
      <c r="C194" s="15" t="n">
        <v>2</v>
      </c>
      <c r="D194" s="15" t="n">
        <v>1</v>
      </c>
      <c r="E194" s="7" t="n">
        <v>846</v>
      </c>
      <c r="F194" s="5" t="inlineStr">
        <is>
          <t>Occupied</t>
        </is>
      </c>
      <c r="G194" s="17" t="n">
        <v>46219</v>
      </c>
      <c r="H194" s="17" t="n">
        <v>45854</v>
      </c>
      <c r="I194" s="5" t="inlineStr">
        <is>
          <t>Renewal</t>
        </is>
      </c>
      <c r="J194" s="7" t="n">
        <v>1823</v>
      </c>
      <c r="K194" s="16">
        <f>IFERROR(J194/E194,"")</f>
        <v/>
      </c>
    </row>
    <row r="195">
      <c r="A195" s="5" t="inlineStr">
        <is>
          <t>2022</t>
        </is>
      </c>
      <c r="B195" s="5" t="inlineStr">
        <is>
          <t>2X1</t>
        </is>
      </c>
      <c r="C195" s="15" t="n">
        <v>2</v>
      </c>
      <c r="D195" s="15" t="n">
        <v>1</v>
      </c>
      <c r="E195" s="7" t="n">
        <v>846</v>
      </c>
      <c r="F195" s="5" t="inlineStr">
        <is>
          <t>Occupied</t>
        </is>
      </c>
      <c r="G195" s="17" t="n">
        <v>45848</v>
      </c>
      <c r="H195" s="17" t="n">
        <v>45848</v>
      </c>
      <c r="I195" s="5" t="inlineStr">
        <is>
          <t>New</t>
        </is>
      </c>
      <c r="J195" s="7" t="n">
        <v>1507</v>
      </c>
      <c r="K195" s="16">
        <f>IFERROR(J195/E195,"")</f>
        <v/>
      </c>
    </row>
    <row r="196">
      <c r="A196" s="5" t="inlineStr">
        <is>
          <t>2023</t>
        </is>
      </c>
      <c r="B196" s="5" t="inlineStr">
        <is>
          <t>2X1</t>
        </is>
      </c>
      <c r="C196" s="15" t="n">
        <v>2</v>
      </c>
      <c r="D196" s="15" t="n">
        <v>1</v>
      </c>
      <c r="E196" s="7" t="n">
        <v>846</v>
      </c>
      <c r="F196" s="5" t="inlineStr">
        <is>
          <t>Occupied</t>
        </is>
      </c>
      <c r="G196" s="17" t="n">
        <v>46128</v>
      </c>
      <c r="H196" s="17" t="n">
        <v>46128</v>
      </c>
      <c r="I196" s="5" t="inlineStr">
        <is>
          <t>New</t>
        </is>
      </c>
      <c r="J196" s="7" t="n">
        <v>1349</v>
      </c>
      <c r="K196" s="16">
        <f>IFERROR(J196/E196,"")</f>
        <v/>
      </c>
    </row>
    <row r="197">
      <c r="A197" s="5" t="inlineStr">
        <is>
          <t>2024</t>
        </is>
      </c>
      <c r="B197" s="5" t="inlineStr">
        <is>
          <t>2X1</t>
        </is>
      </c>
      <c r="C197" s="15" t="n">
        <v>2</v>
      </c>
      <c r="D197" s="15" t="n">
        <v>1</v>
      </c>
      <c r="E197" s="7" t="n">
        <v>846</v>
      </c>
      <c r="F197" s="5" t="inlineStr">
        <is>
          <t>Occupied</t>
        </is>
      </c>
      <c r="G197" s="17" t="n">
        <v>46231</v>
      </c>
      <c r="H197" s="17" t="n">
        <v>44010</v>
      </c>
      <c r="I197" s="5" t="inlineStr">
        <is>
          <t>Renewal</t>
        </is>
      </c>
      <c r="J197" s="7" t="n">
        <v>1877</v>
      </c>
      <c r="K197" s="16">
        <f>IFERROR(J197/E197,"")</f>
        <v/>
      </c>
    </row>
    <row r="198">
      <c r="A198" s="5" t="inlineStr">
        <is>
          <t>2025</t>
        </is>
      </c>
      <c r="B198" s="5" t="inlineStr">
        <is>
          <t>2X2</t>
        </is>
      </c>
      <c r="C198" s="15" t="n">
        <v>2</v>
      </c>
      <c r="D198" s="15" t="n">
        <v>2</v>
      </c>
      <c r="E198" s="7" t="n">
        <v>1006</v>
      </c>
      <c r="F198" s="5" t="inlineStr">
        <is>
          <t>Occupied</t>
        </is>
      </c>
      <c r="G198" s="17" t="n">
        <v>46142</v>
      </c>
      <c r="H198" s="17" t="n">
        <v>45777</v>
      </c>
      <c r="I198" s="5" t="inlineStr">
        <is>
          <t>Renewal</t>
        </is>
      </c>
      <c r="J198" s="7" t="n">
        <v>1694</v>
      </c>
      <c r="K198" s="16">
        <f>IFERROR(J198/E198,"")</f>
        <v/>
      </c>
    </row>
    <row r="199">
      <c r="A199" s="5" t="inlineStr">
        <is>
          <t>2026</t>
        </is>
      </c>
      <c r="B199" s="5" t="inlineStr">
        <is>
          <t>2X2R</t>
        </is>
      </c>
      <c r="C199" s="15" t="n">
        <v>2</v>
      </c>
      <c r="D199" s="15" t="n">
        <v>2</v>
      </c>
      <c r="E199" s="7" t="n">
        <v>1006</v>
      </c>
      <c r="F199" s="5" t="inlineStr">
        <is>
          <t>Occupied</t>
        </is>
      </c>
      <c r="G199" s="17" t="n">
        <v>46006</v>
      </c>
      <c r="H199" s="17" t="n">
        <v>46006</v>
      </c>
      <c r="I199" s="5" t="inlineStr">
        <is>
          <t>New</t>
        </is>
      </c>
      <c r="J199" s="7" t="n">
        <v>1407</v>
      </c>
      <c r="K199" s="16">
        <f>IFERROR(J199/E199,"")</f>
        <v/>
      </c>
    </row>
    <row r="200">
      <c r="A200" s="5" t="inlineStr">
        <is>
          <t>2027</t>
        </is>
      </c>
      <c r="B200" s="5" t="inlineStr">
        <is>
          <t>2X2R</t>
        </is>
      </c>
      <c r="C200" s="15" t="n">
        <v>2</v>
      </c>
      <c r="D200" s="15" t="n">
        <v>2</v>
      </c>
      <c r="E200" s="7" t="n">
        <v>1006</v>
      </c>
      <c r="F200" s="5" t="inlineStr">
        <is>
          <t>Occupied</t>
        </is>
      </c>
      <c r="G200" s="17" t="n">
        <v>46082</v>
      </c>
      <c r="H200" s="17" t="n">
        <v>46082</v>
      </c>
      <c r="I200" s="5" t="inlineStr">
        <is>
          <t>New</t>
        </is>
      </c>
      <c r="J200" s="7" t="n">
        <v>1428</v>
      </c>
      <c r="K200" s="16">
        <f>IFERROR(J200/E200,"")</f>
        <v/>
      </c>
    </row>
    <row r="201">
      <c r="A201" s="5" t="inlineStr">
        <is>
          <t>2028</t>
        </is>
      </c>
      <c r="B201" s="5" t="inlineStr">
        <is>
          <t>2X2R</t>
        </is>
      </c>
      <c r="C201" s="15" t="n">
        <v>2</v>
      </c>
      <c r="D201" s="15" t="n">
        <v>2</v>
      </c>
      <c r="E201" s="7" t="n">
        <v>1006</v>
      </c>
      <c r="F201" s="5" t="inlineStr">
        <is>
          <t>Occupied</t>
        </is>
      </c>
      <c r="G201" s="17" t="n">
        <v>45943</v>
      </c>
      <c r="H201" s="17" t="n">
        <v>45943</v>
      </c>
      <c r="I201" s="5" t="inlineStr">
        <is>
          <t>New</t>
        </is>
      </c>
      <c r="J201" s="7" t="n">
        <v>1580</v>
      </c>
      <c r="K201" s="16">
        <f>IFERROR(J201/E201,"")</f>
        <v/>
      </c>
    </row>
    <row r="202">
      <c r="A202" s="5" t="inlineStr">
        <is>
          <t>2029</t>
        </is>
      </c>
      <c r="B202" s="5" t="inlineStr">
        <is>
          <t>1X1</t>
        </is>
      </c>
      <c r="C202" s="15" t="n">
        <v>1</v>
      </c>
      <c r="D202" s="15" t="n">
        <v>1</v>
      </c>
      <c r="E202" s="7" t="n">
        <v>720</v>
      </c>
      <c r="F202" s="5" t="inlineStr">
        <is>
          <t>Occupied</t>
        </is>
      </c>
      <c r="G202" s="17" t="n">
        <v>45807</v>
      </c>
      <c r="H202" s="17" t="n">
        <v>45076</v>
      </c>
      <c r="I202" s="5" t="inlineStr">
        <is>
          <t>Renewal</t>
        </is>
      </c>
      <c r="J202" s="7" t="n">
        <v>1505</v>
      </c>
      <c r="K202" s="16">
        <f>IFERROR(J202/E202,"")</f>
        <v/>
      </c>
    </row>
    <row r="203">
      <c r="A203" s="5" t="inlineStr">
        <is>
          <t>2030</t>
        </is>
      </c>
      <c r="B203" s="5" t="inlineStr">
        <is>
          <t>1X1R</t>
        </is>
      </c>
      <c r="C203" s="15" t="n">
        <v>1</v>
      </c>
      <c r="D203" s="15" t="n">
        <v>1</v>
      </c>
      <c r="E203" s="7" t="n">
        <v>720</v>
      </c>
      <c r="F203" s="5" t="inlineStr">
        <is>
          <t>Occupied</t>
        </is>
      </c>
      <c r="G203" s="17" t="n">
        <v>46177</v>
      </c>
      <c r="H203" s="17" t="n">
        <v>45781</v>
      </c>
      <c r="I203" s="5" t="inlineStr">
        <is>
          <t>Renewal</t>
        </is>
      </c>
      <c r="J203" s="7" t="n">
        <v>1239</v>
      </c>
      <c r="K203" s="16">
        <f>IFERROR(J203/E203,"")</f>
        <v/>
      </c>
    </row>
    <row r="204">
      <c r="A204" s="5" t="inlineStr">
        <is>
          <t>2031</t>
        </is>
      </c>
      <c r="B204" s="5" t="inlineStr">
        <is>
          <t>1X1R</t>
        </is>
      </c>
      <c r="C204" s="15" t="n">
        <v>1</v>
      </c>
      <c r="D204" s="15" t="n">
        <v>1</v>
      </c>
      <c r="E204" s="7" t="n">
        <v>720</v>
      </c>
      <c r="F204" s="5" t="inlineStr">
        <is>
          <t>Occupied</t>
        </is>
      </c>
      <c r="G204" s="17" t="n">
        <v>46045</v>
      </c>
      <c r="H204" s="17" t="n">
        <v>45253</v>
      </c>
      <c r="I204" s="5" t="inlineStr">
        <is>
          <t>Renewal</t>
        </is>
      </c>
      <c r="J204" s="7" t="n">
        <v>1235</v>
      </c>
      <c r="K204" s="16">
        <f>IFERROR(J204/E204,"")</f>
        <v/>
      </c>
    </row>
    <row r="205">
      <c r="A205" s="5" t="inlineStr">
        <is>
          <t>2032</t>
        </is>
      </c>
      <c r="B205" s="5" t="inlineStr">
        <is>
          <t>1X1</t>
        </is>
      </c>
      <c r="C205" s="15" t="n">
        <v>1</v>
      </c>
      <c r="D205" s="15" t="n">
        <v>1</v>
      </c>
      <c r="E205" s="7" t="n">
        <v>720</v>
      </c>
      <c r="F205" s="5" t="inlineStr">
        <is>
          <t>Occupied</t>
        </is>
      </c>
      <c r="G205" s="17" t="n">
        <v>45908</v>
      </c>
      <c r="H205" s="17" t="n">
        <v>45908</v>
      </c>
      <c r="I205" s="5" t="inlineStr">
        <is>
          <t>New</t>
        </is>
      </c>
      <c r="J205" s="7" t="n">
        <v>1166</v>
      </c>
      <c r="K205" s="16">
        <f>IFERROR(J205/E205,"")</f>
        <v/>
      </c>
    </row>
    <row r="206">
      <c r="A206" s="5" t="inlineStr">
        <is>
          <t>2033</t>
        </is>
      </c>
      <c r="B206" s="5" t="inlineStr">
        <is>
          <t>1X1R</t>
        </is>
      </c>
      <c r="C206" s="15" t="n">
        <v>1</v>
      </c>
      <c r="D206" s="15" t="n">
        <v>1</v>
      </c>
      <c r="E206" s="7" t="n">
        <v>720</v>
      </c>
      <c r="F206" s="5" t="inlineStr">
        <is>
          <t>Occupied</t>
        </is>
      </c>
      <c r="G206" s="17" t="n">
        <v>45989</v>
      </c>
      <c r="H206" s="17" t="n">
        <v>45989</v>
      </c>
      <c r="I206" s="5" t="inlineStr">
        <is>
          <t>New</t>
        </is>
      </c>
      <c r="J206" s="7" t="n">
        <v>1218</v>
      </c>
      <c r="K206" s="16">
        <f>IFERROR(J206/E206,"")</f>
        <v/>
      </c>
    </row>
    <row r="207">
      <c r="A207" s="5" t="inlineStr">
        <is>
          <t>2034</t>
        </is>
      </c>
      <c r="B207" s="5" t="inlineStr">
        <is>
          <t>1X1</t>
        </is>
      </c>
      <c r="C207" s="15" t="n">
        <v>1</v>
      </c>
      <c r="D207" s="15" t="n">
        <v>1</v>
      </c>
      <c r="E207" s="7" t="n">
        <v>720</v>
      </c>
      <c r="F207" s="5" t="inlineStr">
        <is>
          <t>Occupied</t>
        </is>
      </c>
      <c r="G207" s="17" t="n">
        <v>46166</v>
      </c>
      <c r="H207" s="17" t="n">
        <v>44251</v>
      </c>
      <c r="I207" s="5" t="inlineStr">
        <is>
          <t>Renewal</t>
        </is>
      </c>
      <c r="J207" s="7" t="n">
        <v>1230</v>
      </c>
      <c r="K207" s="16">
        <f>IFERROR(J207/E207,"")</f>
        <v/>
      </c>
    </row>
    <row r="208">
      <c r="A208" s="5" t="inlineStr">
        <is>
          <t>2035</t>
        </is>
      </c>
      <c r="B208" s="5" t="inlineStr">
        <is>
          <t>1X1</t>
        </is>
      </c>
      <c r="C208" s="15" t="n">
        <v>1</v>
      </c>
      <c r="D208" s="15" t="n">
        <v>1</v>
      </c>
      <c r="E208" s="7" t="n">
        <v>720</v>
      </c>
      <c r="F208" s="5" t="inlineStr">
        <is>
          <t>Occupied</t>
        </is>
      </c>
      <c r="G208" s="17" t="n">
        <v>46229</v>
      </c>
      <c r="H208" s="17" t="n">
        <v>45133</v>
      </c>
      <c r="I208" s="5" t="inlineStr">
        <is>
          <t>Renewal</t>
        </is>
      </c>
      <c r="J208" s="7" t="n">
        <v>1959</v>
      </c>
      <c r="K208" s="16">
        <f>IFERROR(J208/E208,"")</f>
        <v/>
      </c>
    </row>
    <row r="209">
      <c r="A209" s="5" t="inlineStr">
        <is>
          <t>2036</t>
        </is>
      </c>
      <c r="B209" s="5" t="inlineStr">
        <is>
          <t>1X1R</t>
        </is>
      </c>
      <c r="C209" s="15" t="n">
        <v>1</v>
      </c>
      <c r="D209" s="15" t="n">
        <v>1</v>
      </c>
      <c r="E209" s="7" t="n">
        <v>720</v>
      </c>
      <c r="F209" s="5" t="inlineStr">
        <is>
          <t>Occupied</t>
        </is>
      </c>
      <c r="G209" s="17" t="n">
        <v>46215</v>
      </c>
      <c r="H209" s="17" t="n">
        <v>45455</v>
      </c>
      <c r="I209" s="5" t="inlineStr">
        <is>
          <t>Renewal</t>
        </is>
      </c>
      <c r="J209" s="7" t="n">
        <v>1589</v>
      </c>
      <c r="K209" s="16">
        <f>IFERROR(J209/E209,"")</f>
        <v/>
      </c>
    </row>
    <row r="210">
      <c r="A210" s="5" t="inlineStr">
        <is>
          <t>2037</t>
        </is>
      </c>
      <c r="B210" s="5" t="inlineStr">
        <is>
          <t>1X1R</t>
        </is>
      </c>
      <c r="C210" s="15" t="n">
        <v>1</v>
      </c>
      <c r="D210" s="15" t="n">
        <v>1</v>
      </c>
      <c r="E210" s="7" t="n">
        <v>720</v>
      </c>
      <c r="F210" s="5" t="inlineStr">
        <is>
          <t>Occupied</t>
        </is>
      </c>
      <c r="G210" s="17" t="n">
        <v>45886</v>
      </c>
      <c r="H210" s="17" t="n">
        <v>45490</v>
      </c>
      <c r="I210" s="5" t="inlineStr">
        <is>
          <t>Renewal</t>
        </is>
      </c>
      <c r="J210" s="7" t="n">
        <v>1466</v>
      </c>
      <c r="K210" s="16">
        <f>IFERROR(J210/E210,"")</f>
        <v/>
      </c>
    </row>
    <row r="211">
      <c r="A211" s="5" t="inlineStr">
        <is>
          <t>2038</t>
        </is>
      </c>
      <c r="B211" s="5" t="inlineStr">
        <is>
          <t>1X1</t>
        </is>
      </c>
      <c r="C211" s="15" t="n">
        <v>1</v>
      </c>
      <c r="D211" s="15" t="n">
        <v>1</v>
      </c>
      <c r="E211" s="7" t="n">
        <v>720</v>
      </c>
      <c r="F211" s="5" t="inlineStr">
        <is>
          <t>Occupied</t>
        </is>
      </c>
      <c r="G211" s="17" t="n">
        <v>46143</v>
      </c>
      <c r="H211" s="17" t="n">
        <v>41362</v>
      </c>
      <c r="I211" s="5" t="inlineStr">
        <is>
          <t>Renewal</t>
        </is>
      </c>
      <c r="J211" s="7" t="n">
        <v>1132</v>
      </c>
      <c r="K211" s="16">
        <f>IFERROR(J211/E211,"")</f>
        <v/>
      </c>
    </row>
    <row r="212">
      <c r="A212" s="5" t="inlineStr">
        <is>
          <t>2039</t>
        </is>
      </c>
      <c r="B212" s="5" t="inlineStr">
        <is>
          <t>1X1</t>
        </is>
      </c>
      <c r="C212" s="15" t="n">
        <v>1</v>
      </c>
      <c r="D212" s="15" t="n">
        <v>1</v>
      </c>
      <c r="E212" s="7" t="n">
        <v>720</v>
      </c>
      <c r="F212" s="5" t="inlineStr">
        <is>
          <t>Occupied</t>
        </is>
      </c>
      <c r="G212" s="17" t="n">
        <v>45920</v>
      </c>
      <c r="H212" s="17" t="n">
        <v>45920</v>
      </c>
      <c r="I212" s="5" t="inlineStr">
        <is>
          <t>New</t>
        </is>
      </c>
      <c r="J212" s="7" t="n">
        <v>1181</v>
      </c>
      <c r="K212" s="16">
        <f>IFERROR(J212/E212,"")</f>
        <v/>
      </c>
    </row>
    <row r="213">
      <c r="A213" s="5" t="inlineStr">
        <is>
          <t>2040</t>
        </is>
      </c>
      <c r="B213" s="5" t="inlineStr">
        <is>
          <t>1X1</t>
        </is>
      </c>
      <c r="C213" s="15" t="n">
        <v>1</v>
      </c>
      <c r="D213" s="15" t="n">
        <v>1</v>
      </c>
      <c r="E213" s="7" t="n">
        <v>720</v>
      </c>
      <c r="F213" s="5" t="inlineStr">
        <is>
          <t>Occupied</t>
        </is>
      </c>
      <c r="G213" s="17" t="n">
        <v>45870</v>
      </c>
      <c r="H213" s="17" t="n">
        <v>41913</v>
      </c>
      <c r="I213" s="5" t="inlineStr">
        <is>
          <t>Renewal</t>
        </is>
      </c>
      <c r="J213" s="7" t="n">
        <v>1213</v>
      </c>
      <c r="K213" s="16">
        <f>IFERROR(J213/E213,"")</f>
        <v/>
      </c>
    </row>
    <row r="214">
      <c r="A214" s="5" t="inlineStr">
        <is>
          <t>2041</t>
        </is>
      </c>
      <c r="B214" s="5" t="inlineStr">
        <is>
          <t>1X1</t>
        </is>
      </c>
      <c r="C214" s="15" t="n">
        <v>1</v>
      </c>
      <c r="D214" s="15" t="n">
        <v>1</v>
      </c>
      <c r="E214" s="7" t="n">
        <v>720</v>
      </c>
      <c r="F214" s="5" t="inlineStr">
        <is>
          <t>Occupied</t>
        </is>
      </c>
      <c r="G214" s="17" t="n">
        <v>46227</v>
      </c>
      <c r="H214" s="17" t="n">
        <v>45436</v>
      </c>
      <c r="I214" s="5" t="inlineStr">
        <is>
          <t>Renewal</t>
        </is>
      </c>
      <c r="J214" s="7" t="n">
        <v>1624</v>
      </c>
      <c r="K214" s="16">
        <f>IFERROR(J214/E214,"")</f>
        <v/>
      </c>
    </row>
    <row r="215">
      <c r="A215" s="5" t="inlineStr">
        <is>
          <t>2042</t>
        </is>
      </c>
      <c r="B215" s="5" t="inlineStr">
        <is>
          <t>1X1</t>
        </is>
      </c>
      <c r="C215" s="15" t="n">
        <v>1</v>
      </c>
      <c r="D215" s="15" t="n">
        <v>1</v>
      </c>
      <c r="E215" s="7" t="n">
        <v>720</v>
      </c>
      <c r="F215" s="5" t="inlineStr">
        <is>
          <t>Occupied</t>
        </is>
      </c>
      <c r="G215" s="17" t="n">
        <v>46158</v>
      </c>
      <c r="H215" s="17" t="n">
        <v>46158</v>
      </c>
      <c r="I215" s="5" t="inlineStr">
        <is>
          <t>New</t>
        </is>
      </c>
      <c r="J215" s="7" t="n">
        <v>1213</v>
      </c>
      <c r="K215" s="16">
        <f>IFERROR(J215/E215,"")</f>
        <v/>
      </c>
    </row>
    <row r="216">
      <c r="A216" s="5" t="inlineStr">
        <is>
          <t>2043</t>
        </is>
      </c>
      <c r="B216" s="5" t="inlineStr">
        <is>
          <t>1X1</t>
        </is>
      </c>
      <c r="C216" s="15" t="n">
        <v>1</v>
      </c>
      <c r="D216" s="15" t="n">
        <v>1</v>
      </c>
      <c r="E216" s="7" t="n">
        <v>720</v>
      </c>
      <c r="F216" s="5" t="inlineStr">
        <is>
          <t>Occupied</t>
        </is>
      </c>
      <c r="G216" s="17" t="n">
        <v>46198</v>
      </c>
      <c r="H216" s="17" t="n">
        <v>46198</v>
      </c>
      <c r="I216" s="5" t="inlineStr">
        <is>
          <t>New</t>
        </is>
      </c>
      <c r="J216" s="7" t="n">
        <v>1281</v>
      </c>
      <c r="K216" s="16">
        <f>IFERROR(J216/E216,"")</f>
        <v/>
      </c>
    </row>
    <row r="217">
      <c r="A217" s="5" t="inlineStr">
        <is>
          <t>2044</t>
        </is>
      </c>
      <c r="B217" s="5" t="inlineStr">
        <is>
          <t>1X1R</t>
        </is>
      </c>
      <c r="C217" s="15" t="n">
        <v>1</v>
      </c>
      <c r="D217" s="15" t="n">
        <v>1</v>
      </c>
      <c r="E217" s="7" t="n">
        <v>720</v>
      </c>
      <c r="F217" s="5" t="inlineStr">
        <is>
          <t>Occupied</t>
        </is>
      </c>
      <c r="G217" s="17" t="n">
        <v>46119</v>
      </c>
      <c r="H217" s="17" t="n">
        <v>45740</v>
      </c>
      <c r="I217" s="5" t="inlineStr">
        <is>
          <t>Renewal</t>
        </is>
      </c>
      <c r="J217" s="7" t="n">
        <v>1176</v>
      </c>
      <c r="K217" s="16">
        <f>IFERROR(J217/E217,"")</f>
        <v/>
      </c>
    </row>
    <row r="218">
      <c r="A218" s="5" t="inlineStr">
        <is>
          <t>2045</t>
        </is>
      </c>
      <c r="B218" s="5" t="inlineStr">
        <is>
          <t>2X2R</t>
        </is>
      </c>
      <c r="C218" s="15" t="n">
        <v>2</v>
      </c>
      <c r="D218" s="15" t="n">
        <v>2</v>
      </c>
      <c r="E218" s="7" t="n">
        <v>1006</v>
      </c>
      <c r="F218" s="5" t="inlineStr">
        <is>
          <t>Occupied</t>
        </is>
      </c>
      <c r="G218" s="17" t="n">
        <v>46126</v>
      </c>
      <c r="H218" s="17" t="n">
        <v>46126</v>
      </c>
      <c r="I218" s="5" t="inlineStr">
        <is>
          <t>New</t>
        </is>
      </c>
      <c r="J218" s="7" t="n">
        <v>1381</v>
      </c>
      <c r="K218" s="16">
        <f>IFERROR(J218/E218,"")</f>
        <v/>
      </c>
    </row>
    <row r="219">
      <c r="A219" s="5" t="inlineStr">
        <is>
          <t>2046</t>
        </is>
      </c>
      <c r="B219" s="5" t="inlineStr">
        <is>
          <t>2X2</t>
        </is>
      </c>
      <c r="C219" s="15" t="n">
        <v>2</v>
      </c>
      <c r="D219" s="15" t="n">
        <v>2</v>
      </c>
      <c r="E219" s="7" t="n">
        <v>1006</v>
      </c>
      <c r="F219" s="5" t="inlineStr">
        <is>
          <t>Occupied</t>
        </is>
      </c>
      <c r="G219" s="17" t="n">
        <v>45868</v>
      </c>
      <c r="H219" s="17" t="n">
        <v>45868</v>
      </c>
      <c r="I219" s="5" t="inlineStr">
        <is>
          <t>New</t>
        </is>
      </c>
      <c r="J219" s="7" t="n">
        <v>1659</v>
      </c>
      <c r="K219" s="16">
        <f>IFERROR(J219/E219,"")</f>
        <v/>
      </c>
    </row>
    <row r="220">
      <c r="A220" s="5" t="inlineStr">
        <is>
          <t>2047</t>
        </is>
      </c>
      <c r="B220" s="5" t="inlineStr">
        <is>
          <t>2X2</t>
        </is>
      </c>
      <c r="C220" s="15" t="n">
        <v>2</v>
      </c>
      <c r="D220" s="15" t="n">
        <v>2</v>
      </c>
      <c r="E220" s="7" t="n">
        <v>1006</v>
      </c>
      <c r="F220" s="5" t="inlineStr">
        <is>
          <t>Occupied</t>
        </is>
      </c>
      <c r="G220" s="17" t="n">
        <v>46073</v>
      </c>
      <c r="H220" s="17" t="n">
        <v>45708</v>
      </c>
      <c r="I220" s="5" t="inlineStr">
        <is>
          <t>Renewal</t>
        </is>
      </c>
      <c r="J220" s="7" t="n">
        <v>1634</v>
      </c>
      <c r="K220" s="16">
        <f>IFERROR(J220/E220,"")</f>
        <v/>
      </c>
    </row>
    <row r="221">
      <c r="A221" s="5" t="inlineStr">
        <is>
          <t>2048</t>
        </is>
      </c>
      <c r="B221" s="5" t="inlineStr">
        <is>
          <t>2X2R</t>
        </is>
      </c>
      <c r="C221" s="15" t="n">
        <v>2</v>
      </c>
      <c r="D221" s="15" t="n">
        <v>2</v>
      </c>
      <c r="E221" s="7" t="n">
        <v>1006</v>
      </c>
      <c r="F221" s="5" t="inlineStr">
        <is>
          <t>Occupied</t>
        </is>
      </c>
      <c r="G221" s="17" t="n">
        <v>46208</v>
      </c>
      <c r="H221" s="17" t="n">
        <v>45112</v>
      </c>
      <c r="I221" s="5" t="inlineStr">
        <is>
          <t>Renewal</t>
        </is>
      </c>
      <c r="J221" s="7" t="n">
        <v>1697</v>
      </c>
      <c r="K221" s="16">
        <f>IFERROR(J221/E221,"")</f>
        <v/>
      </c>
    </row>
    <row r="222">
      <c r="A222" s="5" t="inlineStr">
        <is>
          <t>2049</t>
        </is>
      </c>
      <c r="B222" s="5" t="inlineStr">
        <is>
          <t>1X1R</t>
        </is>
      </c>
      <c r="C222" s="15" t="n">
        <v>1</v>
      </c>
      <c r="D222" s="15" t="n">
        <v>1</v>
      </c>
      <c r="E222" s="7" t="n">
        <v>720</v>
      </c>
      <c r="F222" s="5" t="inlineStr">
        <is>
          <t>Occupied</t>
        </is>
      </c>
      <c r="G222" s="17" t="n">
        <v>46114</v>
      </c>
      <c r="H222" s="17" t="n">
        <v>45749</v>
      </c>
      <c r="I222" s="5" t="inlineStr">
        <is>
          <t>Renewal</t>
        </is>
      </c>
      <c r="J222" s="7" t="n">
        <v>1194</v>
      </c>
      <c r="K222" s="16">
        <f>IFERROR(J222/E222,"")</f>
        <v/>
      </c>
    </row>
    <row r="223">
      <c r="A223" s="5" t="inlineStr">
        <is>
          <t>2050</t>
        </is>
      </c>
      <c r="B223" s="5" t="inlineStr">
        <is>
          <t>1X1</t>
        </is>
      </c>
      <c r="C223" s="15" t="n">
        <v>1</v>
      </c>
      <c r="D223" s="15" t="n">
        <v>1</v>
      </c>
      <c r="E223" s="7" t="n">
        <v>720</v>
      </c>
      <c r="F223" s="5" t="inlineStr">
        <is>
          <t>Occupied</t>
        </is>
      </c>
      <c r="G223" s="17" t="n">
        <v>46204</v>
      </c>
      <c r="H223" s="17" t="n">
        <v>35984</v>
      </c>
      <c r="I223" s="5" t="inlineStr">
        <is>
          <t>Renewal</t>
        </is>
      </c>
      <c r="J223" s="7" t="n">
        <v>1224</v>
      </c>
      <c r="K223" s="16">
        <f>IFERROR(J223/E223,"")</f>
        <v/>
      </c>
    </row>
    <row r="224">
      <c r="A224" s="5" t="inlineStr">
        <is>
          <t>2051</t>
        </is>
      </c>
      <c r="B224" s="5" t="inlineStr">
        <is>
          <t>1X1</t>
        </is>
      </c>
      <c r="C224" s="15" t="n">
        <v>1</v>
      </c>
      <c r="D224" s="15" t="n">
        <v>1</v>
      </c>
      <c r="E224" s="7" t="n">
        <v>720</v>
      </c>
      <c r="F224" s="5" t="inlineStr">
        <is>
          <t>Occupied</t>
        </is>
      </c>
      <c r="G224" s="17" t="n">
        <v>46022</v>
      </c>
      <c r="H224" s="17" t="n">
        <v>45657</v>
      </c>
      <c r="I224" s="5" t="inlineStr">
        <is>
          <t>Renewal</t>
        </is>
      </c>
      <c r="J224" s="7" t="n">
        <v>1250</v>
      </c>
      <c r="K224" s="16">
        <f>IFERROR(J224/E224,"")</f>
        <v/>
      </c>
    </row>
    <row r="225">
      <c r="A225" s="5" t="inlineStr">
        <is>
          <t>2052</t>
        </is>
      </c>
      <c r="B225" s="5" t="inlineStr">
        <is>
          <t>1X1</t>
        </is>
      </c>
      <c r="C225" s="15" t="n">
        <v>1</v>
      </c>
      <c r="D225" s="15" t="n">
        <v>1</v>
      </c>
      <c r="E225" s="7" t="n">
        <v>720</v>
      </c>
      <c r="F225" s="5" t="inlineStr">
        <is>
          <t>Occupied</t>
        </is>
      </c>
      <c r="G225" s="17" t="n">
        <v>46149</v>
      </c>
      <c r="H225" s="17" t="n">
        <v>45784</v>
      </c>
      <c r="I225" s="5" t="inlineStr">
        <is>
          <t>Renewal</t>
        </is>
      </c>
      <c r="J225" s="7" t="n">
        <v>1300</v>
      </c>
      <c r="K225" s="16">
        <f>IFERROR(J225/E225,"")</f>
        <v/>
      </c>
    </row>
    <row r="226">
      <c r="A226" s="5" t="inlineStr">
        <is>
          <t>2053</t>
        </is>
      </c>
      <c r="B226" s="5" t="inlineStr">
        <is>
          <t>1X1R</t>
        </is>
      </c>
      <c r="C226" s="15" t="n">
        <v>1</v>
      </c>
      <c r="D226" s="15" t="n">
        <v>1</v>
      </c>
      <c r="E226" s="7" t="n">
        <v>720</v>
      </c>
      <c r="F226" s="5" t="inlineStr">
        <is>
          <t>Occupied</t>
        </is>
      </c>
      <c r="G226" s="17" t="n">
        <v>45930</v>
      </c>
      <c r="H226" s="17" t="n">
        <v>45565</v>
      </c>
      <c r="I226" s="5" t="inlineStr">
        <is>
          <t>Renewal</t>
        </is>
      </c>
      <c r="J226" s="7" t="n">
        <v>1326</v>
      </c>
      <c r="K226" s="16">
        <f>IFERROR(J226/E226,"")</f>
        <v/>
      </c>
    </row>
    <row r="227">
      <c r="A227" s="5" t="inlineStr">
        <is>
          <t>2054</t>
        </is>
      </c>
      <c r="B227" s="5" t="inlineStr">
        <is>
          <t>1X1</t>
        </is>
      </c>
      <c r="C227" s="15" t="n">
        <v>1</v>
      </c>
      <c r="D227" s="15" t="n">
        <v>1</v>
      </c>
      <c r="E227" s="7" t="n">
        <v>720</v>
      </c>
      <c r="F227" s="5" t="inlineStr">
        <is>
          <t>Occupied</t>
        </is>
      </c>
      <c r="G227" s="17" t="n">
        <v>45940</v>
      </c>
      <c r="H227" s="17" t="n">
        <v>45940</v>
      </c>
      <c r="I227" s="5" t="inlineStr">
        <is>
          <t>New</t>
        </is>
      </c>
      <c r="J227" s="7" t="n">
        <v>1334</v>
      </c>
      <c r="K227" s="16">
        <f>IFERROR(J227/E227,"")</f>
        <v/>
      </c>
    </row>
    <row r="228">
      <c r="A228" s="5" t="inlineStr">
        <is>
          <t>2055</t>
        </is>
      </c>
      <c r="B228" s="5" t="inlineStr">
        <is>
          <t>1X1R</t>
        </is>
      </c>
      <c r="C228" s="15" t="n">
        <v>1</v>
      </c>
      <c r="D228" s="15" t="n">
        <v>1</v>
      </c>
      <c r="E228" s="7" t="n">
        <v>720</v>
      </c>
      <c r="F228" s="5" t="inlineStr">
        <is>
          <t>Occupied</t>
        </is>
      </c>
      <c r="G228" s="17" t="n">
        <v>46166</v>
      </c>
      <c r="H228" s="17" t="n">
        <v>45771</v>
      </c>
      <c r="I228" s="5" t="inlineStr">
        <is>
          <t>Renewal</t>
        </is>
      </c>
      <c r="J228" s="7" t="n">
        <v>1202</v>
      </c>
      <c r="K228" s="16">
        <f>IFERROR(J228/E228,"")</f>
        <v/>
      </c>
    </row>
    <row r="229">
      <c r="A229" s="5" t="inlineStr">
        <is>
          <t>2056</t>
        </is>
      </c>
      <c r="B229" s="5" t="inlineStr">
        <is>
          <t>1X1R</t>
        </is>
      </c>
      <c r="C229" s="15" t="n">
        <v>1</v>
      </c>
      <c r="D229" s="15" t="n">
        <v>1</v>
      </c>
      <c r="E229" s="7" t="n">
        <v>720</v>
      </c>
      <c r="F229" s="5" t="inlineStr">
        <is>
          <t>Occupied</t>
        </is>
      </c>
      <c r="G229" s="17" t="n">
        <v>46151</v>
      </c>
      <c r="H229" s="17" t="n">
        <v>45756</v>
      </c>
      <c r="I229" s="5" t="inlineStr">
        <is>
          <t>Renewal</t>
        </is>
      </c>
      <c r="J229" s="7" t="n">
        <v>1320</v>
      </c>
      <c r="K229" s="16">
        <f>IFERROR(J229/E229,"")</f>
        <v/>
      </c>
    </row>
    <row r="230">
      <c r="A230" s="5" t="inlineStr">
        <is>
          <t>2057</t>
        </is>
      </c>
      <c r="B230" s="5" t="inlineStr">
        <is>
          <t>1X1</t>
        </is>
      </c>
      <c r="C230" s="15" t="n">
        <v>1</v>
      </c>
      <c r="D230" s="15" t="n">
        <v>1</v>
      </c>
      <c r="E230" s="7" t="n">
        <v>720</v>
      </c>
      <c r="F230" s="5" t="inlineStr">
        <is>
          <t>Occupied</t>
        </is>
      </c>
      <c r="G230" s="17" t="n">
        <v>46218</v>
      </c>
      <c r="H230" s="17" t="n">
        <v>45458</v>
      </c>
      <c r="I230" s="5" t="inlineStr">
        <is>
          <t>Renewal</t>
        </is>
      </c>
      <c r="J230" s="7" t="n">
        <v>1799</v>
      </c>
      <c r="K230" s="16">
        <f>IFERROR(J230/E230,"")</f>
        <v/>
      </c>
    </row>
    <row r="231">
      <c r="A231" s="5" t="inlineStr">
        <is>
          <t>2058</t>
        </is>
      </c>
      <c r="B231" s="5" t="inlineStr">
        <is>
          <t>1X1R</t>
        </is>
      </c>
      <c r="C231" s="15" t="n">
        <v>1</v>
      </c>
      <c r="D231" s="15" t="n">
        <v>1</v>
      </c>
      <c r="E231" s="7" t="n">
        <v>720</v>
      </c>
      <c r="F231" s="5" t="inlineStr">
        <is>
          <t>Occupied</t>
        </is>
      </c>
      <c r="G231" s="17" t="n">
        <v>46054</v>
      </c>
      <c r="H231" s="17" t="n">
        <v>45689</v>
      </c>
      <c r="I231" s="5" t="inlineStr">
        <is>
          <t>Renewal</t>
        </is>
      </c>
      <c r="J231" s="7" t="n">
        <v>1244</v>
      </c>
      <c r="K231" s="16">
        <f>IFERROR(J231/E231,"")</f>
        <v/>
      </c>
    </row>
    <row r="232">
      <c r="A232" s="5" t="inlineStr">
        <is>
          <t>2059</t>
        </is>
      </c>
      <c r="B232" s="5" t="inlineStr">
        <is>
          <t>1X1</t>
        </is>
      </c>
      <c r="C232" s="15" t="n">
        <v>1</v>
      </c>
      <c r="D232" s="15" t="n">
        <v>1</v>
      </c>
      <c r="E232" s="7" t="n">
        <v>720</v>
      </c>
      <c r="F232" s="5" t="inlineStr">
        <is>
          <t>Occupied</t>
        </is>
      </c>
      <c r="G232" s="17" t="n">
        <v>46105</v>
      </c>
      <c r="H232" s="17" t="n">
        <v>46105</v>
      </c>
      <c r="I232" s="5" t="inlineStr">
        <is>
          <t>New</t>
        </is>
      </c>
      <c r="J232" s="7" t="n">
        <v>1391</v>
      </c>
      <c r="K232" s="16">
        <f>IFERROR(J232/E232,"")</f>
        <v/>
      </c>
    </row>
    <row r="233">
      <c r="A233" s="5" t="inlineStr">
        <is>
          <t>2060</t>
        </is>
      </c>
      <c r="B233" s="5" t="inlineStr">
        <is>
          <t>1X1</t>
        </is>
      </c>
      <c r="C233" s="15" t="n">
        <v>1</v>
      </c>
      <c r="D233" s="15" t="n">
        <v>1</v>
      </c>
      <c r="E233" s="7" t="n">
        <v>720</v>
      </c>
      <c r="F233" s="5" t="inlineStr">
        <is>
          <t>Occupied</t>
        </is>
      </c>
      <c r="G233" s="17" t="n">
        <v>46174</v>
      </c>
      <c r="H233" s="17" t="n">
        <v>45474</v>
      </c>
      <c r="I233" s="5" t="inlineStr">
        <is>
          <t>Renewal</t>
        </is>
      </c>
      <c r="J233" s="7" t="n">
        <v>1466</v>
      </c>
      <c r="K233" s="16">
        <f>IFERROR(J233/E233,"")</f>
        <v/>
      </c>
    </row>
    <row r="234">
      <c r="A234" s="5" t="inlineStr">
        <is>
          <t>2061</t>
        </is>
      </c>
      <c r="B234" s="5" t="inlineStr">
        <is>
          <t>1X1R</t>
        </is>
      </c>
      <c r="C234" s="15" t="n">
        <v>1</v>
      </c>
      <c r="D234" s="15" t="n">
        <v>1</v>
      </c>
      <c r="E234" s="7" t="n">
        <v>720</v>
      </c>
      <c r="F234" s="5" t="inlineStr">
        <is>
          <t>Occupied</t>
        </is>
      </c>
      <c r="G234" s="17" t="n">
        <v>46141</v>
      </c>
      <c r="H234" s="17" t="n">
        <v>45745</v>
      </c>
      <c r="I234" s="5" t="inlineStr">
        <is>
          <t>Renewal</t>
        </is>
      </c>
      <c r="J234" s="7" t="n">
        <v>1194</v>
      </c>
      <c r="K234" s="16">
        <f>IFERROR(J234/E234,"")</f>
        <v/>
      </c>
    </row>
    <row r="235">
      <c r="A235" s="5" t="inlineStr">
        <is>
          <t>2062</t>
        </is>
      </c>
      <c r="B235" s="5" t="inlineStr">
        <is>
          <t>1X1R</t>
        </is>
      </c>
      <c r="C235" s="15" t="n">
        <v>1</v>
      </c>
      <c r="D235" s="15" t="n">
        <v>1</v>
      </c>
      <c r="E235" s="7" t="n">
        <v>720</v>
      </c>
      <c r="F235" s="5" t="inlineStr">
        <is>
          <t>Occupied</t>
        </is>
      </c>
      <c r="G235" s="17" t="n">
        <v>46171</v>
      </c>
      <c r="H235" s="17" t="n">
        <v>46171</v>
      </c>
      <c r="I235" s="5" t="inlineStr">
        <is>
          <t>New</t>
        </is>
      </c>
      <c r="J235" s="7" t="n">
        <v>1244</v>
      </c>
      <c r="K235" s="16">
        <f>IFERROR(J235/E235,"")</f>
        <v/>
      </c>
    </row>
    <row r="236">
      <c r="A236" s="5" t="inlineStr">
        <is>
          <t>2063</t>
        </is>
      </c>
      <c r="B236" s="5" t="inlineStr">
        <is>
          <t>1X1R</t>
        </is>
      </c>
      <c r="C236" s="15" t="n">
        <v>1</v>
      </c>
      <c r="D236" s="15" t="n">
        <v>1</v>
      </c>
      <c r="E236" s="7" t="n">
        <v>720</v>
      </c>
      <c r="F236" s="5" t="inlineStr">
        <is>
          <t>Occupied</t>
        </is>
      </c>
      <c r="G236" s="17" t="n">
        <v>46125</v>
      </c>
      <c r="H236" s="17" t="n">
        <v>46125</v>
      </c>
      <c r="I236" s="5" t="inlineStr">
        <is>
          <t>New</t>
        </is>
      </c>
      <c r="J236" s="7" t="n">
        <v>1181</v>
      </c>
      <c r="K236" s="16">
        <f>IFERROR(J236/E236,"")</f>
        <v/>
      </c>
    </row>
    <row r="237">
      <c r="A237" s="5" t="inlineStr">
        <is>
          <t>2064</t>
        </is>
      </c>
      <c r="B237" s="5" t="inlineStr">
        <is>
          <t>1X1R</t>
        </is>
      </c>
      <c r="C237" s="15" t="n">
        <v>1</v>
      </c>
      <c r="D237" s="15" t="n">
        <v>1</v>
      </c>
      <c r="E237" s="7" t="n">
        <v>720</v>
      </c>
      <c r="F237" s="5" t="inlineStr">
        <is>
          <t>Occupied</t>
        </is>
      </c>
      <c r="G237" s="17" t="n">
        <v>46143</v>
      </c>
      <c r="H237" s="17" t="n">
        <v>45748</v>
      </c>
      <c r="I237" s="5" t="inlineStr">
        <is>
          <t>Renewal</t>
        </is>
      </c>
      <c r="J237" s="7" t="n">
        <v>1232</v>
      </c>
      <c r="K237" s="16">
        <f>IFERROR(J237/E237,"")</f>
        <v/>
      </c>
    </row>
    <row r="238">
      <c r="A238" s="5" t="inlineStr">
        <is>
          <t>2065</t>
        </is>
      </c>
      <c r="B238" s="5" t="inlineStr">
        <is>
          <t>2X2</t>
        </is>
      </c>
      <c r="C238" s="15" t="n">
        <v>2</v>
      </c>
      <c r="D238" s="15" t="n">
        <v>2</v>
      </c>
      <c r="E238" s="7" t="n">
        <v>1006</v>
      </c>
      <c r="F238" s="5" t="inlineStr">
        <is>
          <t>Occupied</t>
        </is>
      </c>
      <c r="G238" s="17" t="n">
        <v>46007</v>
      </c>
      <c r="H238" s="17" t="n">
        <v>43785</v>
      </c>
      <c r="I238" s="5" t="inlineStr">
        <is>
          <t>Renewal</t>
        </is>
      </c>
      <c r="J238" s="7" t="n">
        <v>1726</v>
      </c>
      <c r="K238" s="16">
        <f>IFERROR(J238/E238,"")</f>
        <v/>
      </c>
    </row>
    <row r="239">
      <c r="A239" s="5" t="inlineStr">
        <is>
          <t>2066</t>
        </is>
      </c>
      <c r="B239" s="5" t="inlineStr">
        <is>
          <t>1X1</t>
        </is>
      </c>
      <c r="C239" s="15" t="n">
        <v>1</v>
      </c>
      <c r="D239" s="15" t="n">
        <v>1</v>
      </c>
      <c r="E239" s="7" t="n">
        <v>720</v>
      </c>
      <c r="F239" s="5" t="inlineStr">
        <is>
          <t>Occupied</t>
        </is>
      </c>
      <c r="G239" s="17" t="n">
        <v>46143</v>
      </c>
      <c r="H239" s="17" t="n">
        <v>45006</v>
      </c>
      <c r="I239" s="5" t="inlineStr">
        <is>
          <t>Renewal</t>
        </is>
      </c>
      <c r="J239" s="7" t="n">
        <v>1932</v>
      </c>
      <c r="K239" s="16">
        <f>IFERROR(J239/E239,"")</f>
        <v/>
      </c>
    </row>
    <row r="240">
      <c r="A240" s="5" t="inlineStr">
        <is>
          <t>2067</t>
        </is>
      </c>
      <c r="B240" s="5" t="inlineStr">
        <is>
          <t>2X2</t>
        </is>
      </c>
      <c r="C240" s="15" t="n">
        <v>2</v>
      </c>
      <c r="D240" s="15" t="n">
        <v>2</v>
      </c>
      <c r="E240" s="7" t="n">
        <v>1006</v>
      </c>
      <c r="F240" s="5" t="inlineStr">
        <is>
          <t>Vacant</t>
        </is>
      </c>
      <c r="G240" s="12" t="n"/>
      <c r="H240" s="12" t="n"/>
      <c r="I240" s="12" t="n"/>
      <c r="J240" s="12" t="n"/>
      <c r="K240" s="16">
        <f>IFERROR(J240/E240,"")</f>
        <v/>
      </c>
    </row>
    <row r="241">
      <c r="A241" s="5" t="inlineStr">
        <is>
          <t>2068</t>
        </is>
      </c>
      <c r="B241" s="5" t="inlineStr">
        <is>
          <t>2X2</t>
        </is>
      </c>
      <c r="C241" s="15" t="n">
        <v>2</v>
      </c>
      <c r="D241" s="15" t="n">
        <v>2</v>
      </c>
      <c r="E241" s="7" t="n">
        <v>1006</v>
      </c>
      <c r="F241" s="5" t="inlineStr">
        <is>
          <t>Occupied</t>
        </is>
      </c>
      <c r="G241" s="17" t="n">
        <v>45999</v>
      </c>
      <c r="H241" s="17" t="n">
        <v>45999</v>
      </c>
      <c r="I241" s="5" t="inlineStr">
        <is>
          <t>New</t>
        </is>
      </c>
      <c r="J241" s="7" t="n">
        <v>1496</v>
      </c>
      <c r="K241" s="16">
        <f>IFERROR(J241/E241,"")</f>
        <v/>
      </c>
    </row>
    <row r="242">
      <c r="A242" s="5" t="inlineStr">
        <is>
          <t>2069</t>
        </is>
      </c>
      <c r="B242" s="5" t="inlineStr">
        <is>
          <t>2X2R</t>
        </is>
      </c>
      <c r="C242" s="15" t="n">
        <v>2</v>
      </c>
      <c r="D242" s="15" t="n">
        <v>2</v>
      </c>
      <c r="E242" s="7" t="n">
        <v>1006</v>
      </c>
      <c r="F242" s="5" t="inlineStr">
        <is>
          <t>Occupied</t>
        </is>
      </c>
      <c r="G242" s="17" t="n">
        <v>45852</v>
      </c>
      <c r="H242" s="17" t="n">
        <v>45183</v>
      </c>
      <c r="I242" s="5" t="inlineStr">
        <is>
          <t>Renewal</t>
        </is>
      </c>
      <c r="J242" s="7" t="n">
        <v>1718</v>
      </c>
      <c r="K242" s="16">
        <f>IFERROR(J242/E242,"")</f>
        <v/>
      </c>
    </row>
    <row r="243">
      <c r="A243" s="5" t="inlineStr">
        <is>
          <t>2070</t>
        </is>
      </c>
      <c r="B243" s="5" t="inlineStr">
        <is>
          <t>2X2</t>
        </is>
      </c>
      <c r="C243" s="15" t="n">
        <v>2</v>
      </c>
      <c r="D243" s="15" t="n">
        <v>2</v>
      </c>
      <c r="E243" s="7" t="n">
        <v>1006</v>
      </c>
      <c r="F243" s="5" t="inlineStr">
        <is>
          <t>Occupied</t>
        </is>
      </c>
      <c r="G243" s="17" t="n">
        <v>46116</v>
      </c>
      <c r="H243" s="17" t="n">
        <v>46116</v>
      </c>
      <c r="I243" s="5" t="inlineStr">
        <is>
          <t>New</t>
        </is>
      </c>
      <c r="J243" s="7" t="n">
        <v>1528</v>
      </c>
      <c r="K243" s="16">
        <f>IFERROR(J243/E243,"")</f>
        <v/>
      </c>
    </row>
    <row r="244">
      <c r="A244" s="5" t="inlineStr">
        <is>
          <t>2071</t>
        </is>
      </c>
      <c r="B244" s="5" t="inlineStr">
        <is>
          <t>2X2R</t>
        </is>
      </c>
      <c r="C244" s="15" t="n">
        <v>2</v>
      </c>
      <c r="D244" s="15" t="n">
        <v>2</v>
      </c>
      <c r="E244" s="7" t="n">
        <v>1006</v>
      </c>
      <c r="F244" s="5" t="inlineStr">
        <is>
          <t>Occupied</t>
        </is>
      </c>
      <c r="G244" s="17" t="n">
        <v>46054</v>
      </c>
      <c r="H244" s="17" t="n">
        <v>44982</v>
      </c>
      <c r="I244" s="5" t="inlineStr">
        <is>
          <t>Renewal</t>
        </is>
      </c>
      <c r="J244" s="7" t="n">
        <v>1896</v>
      </c>
      <c r="K244" s="16">
        <f>IFERROR(J244/E244,"")</f>
        <v/>
      </c>
    </row>
    <row r="245">
      <c r="A245" s="5" t="inlineStr">
        <is>
          <t>2072</t>
        </is>
      </c>
      <c r="B245" s="5" t="inlineStr">
        <is>
          <t>2X2R</t>
        </is>
      </c>
      <c r="C245" s="15" t="n">
        <v>2</v>
      </c>
      <c r="D245" s="15" t="n">
        <v>2</v>
      </c>
      <c r="E245" s="7" t="n">
        <v>1006</v>
      </c>
      <c r="F245" s="5" t="inlineStr">
        <is>
          <t>Occupied</t>
        </is>
      </c>
      <c r="G245" s="17" t="n">
        <v>46083</v>
      </c>
      <c r="H245" s="17" t="n">
        <v>46083</v>
      </c>
      <c r="I245" s="5" t="inlineStr">
        <is>
          <t>New</t>
        </is>
      </c>
      <c r="J245" s="7" t="n">
        <v>1344</v>
      </c>
      <c r="K245" s="16">
        <f>IFERROR(J245/E245,"")</f>
        <v/>
      </c>
    </row>
    <row r="246">
      <c r="A246" s="5" t="inlineStr">
        <is>
          <t>2073</t>
        </is>
      </c>
      <c r="B246" s="5" t="inlineStr">
        <is>
          <t>2X2R</t>
        </is>
      </c>
      <c r="C246" s="15" t="n">
        <v>2</v>
      </c>
      <c r="D246" s="15" t="n">
        <v>2</v>
      </c>
      <c r="E246" s="7" t="n">
        <v>1006</v>
      </c>
      <c r="F246" s="5" t="inlineStr">
        <is>
          <t>Vacant</t>
        </is>
      </c>
      <c r="G246" s="12" t="n"/>
      <c r="H246" s="12" t="n"/>
      <c r="I246" s="12" t="n"/>
      <c r="J246" s="12" t="n"/>
      <c r="K246" s="16">
        <f>IFERROR(J246/E246,"")</f>
        <v/>
      </c>
    </row>
    <row r="247">
      <c r="A247" s="5" t="inlineStr">
        <is>
          <t>2074</t>
        </is>
      </c>
      <c r="B247" s="5" t="inlineStr">
        <is>
          <t>2X2</t>
        </is>
      </c>
      <c r="C247" s="15" t="n">
        <v>2</v>
      </c>
      <c r="D247" s="15" t="n">
        <v>2</v>
      </c>
      <c r="E247" s="7" t="n">
        <v>1006</v>
      </c>
      <c r="F247" s="5" t="inlineStr">
        <is>
          <t>Occupied</t>
        </is>
      </c>
      <c r="G247" s="17" t="n">
        <v>46088</v>
      </c>
      <c r="H247" s="17" t="n">
        <v>43837</v>
      </c>
      <c r="I247" s="5" t="inlineStr">
        <is>
          <t>Renewal</t>
        </is>
      </c>
      <c r="J247" s="7" t="n">
        <v>1677</v>
      </c>
      <c r="K247" s="16">
        <f>IFERROR(J247/E247,"")</f>
        <v/>
      </c>
    </row>
    <row r="248">
      <c r="A248" s="5" t="inlineStr">
        <is>
          <t>2075</t>
        </is>
      </c>
      <c r="B248" s="5" t="inlineStr">
        <is>
          <t>2X2</t>
        </is>
      </c>
      <c r="C248" s="15" t="n">
        <v>2</v>
      </c>
      <c r="D248" s="15" t="n">
        <v>2</v>
      </c>
      <c r="E248" s="7" t="n">
        <v>1006</v>
      </c>
      <c r="F248" s="5" t="inlineStr">
        <is>
          <t>Vacant</t>
        </is>
      </c>
      <c r="G248" s="12" t="n"/>
      <c r="H248" s="12" t="n"/>
      <c r="I248" s="12" t="n"/>
      <c r="J248" s="12" t="n"/>
      <c r="K248" s="16">
        <f>IFERROR(J248/E248,"")</f>
        <v/>
      </c>
    </row>
    <row r="249">
      <c r="A249" s="5" t="inlineStr">
        <is>
          <t>2076</t>
        </is>
      </c>
      <c r="B249" s="5" t="inlineStr">
        <is>
          <t>2X2</t>
        </is>
      </c>
      <c r="C249" s="15" t="n">
        <v>2</v>
      </c>
      <c r="D249" s="15" t="n">
        <v>2</v>
      </c>
      <c r="E249" s="7" t="n">
        <v>1006</v>
      </c>
      <c r="F249" s="5" t="inlineStr">
        <is>
          <t>Occupied</t>
        </is>
      </c>
      <c r="G249" s="17" t="n">
        <v>45901</v>
      </c>
      <c r="H249" s="17" t="n">
        <v>45139</v>
      </c>
      <c r="I249" s="5" t="inlineStr">
        <is>
          <t>Renewal</t>
        </is>
      </c>
      <c r="J249" s="7" t="n">
        <v>1785</v>
      </c>
      <c r="K249" s="16">
        <f>IFERROR(J249/E249,"")</f>
        <v/>
      </c>
    </row>
    <row r="250">
      <c r="A250" s="5" t="inlineStr">
        <is>
          <t>2077</t>
        </is>
      </c>
      <c r="B250" s="5" t="inlineStr">
        <is>
          <t>2X2R</t>
        </is>
      </c>
      <c r="C250" s="15" t="n">
        <v>2</v>
      </c>
      <c r="D250" s="15" t="n">
        <v>2</v>
      </c>
      <c r="E250" s="7" t="n">
        <v>1006</v>
      </c>
      <c r="F250" s="5" t="inlineStr">
        <is>
          <t>Vacant</t>
        </is>
      </c>
      <c r="G250" s="12" t="n"/>
      <c r="H250" s="12" t="n"/>
      <c r="I250" s="12" t="n"/>
      <c r="J250" s="12" t="n"/>
      <c r="K250" s="16">
        <f>IFERROR(J250/E250,"")</f>
        <v/>
      </c>
    </row>
    <row r="251">
      <c r="A251" s="5" t="inlineStr">
        <is>
          <t>2078</t>
        </is>
      </c>
      <c r="B251" s="5" t="inlineStr">
        <is>
          <t>2X2</t>
        </is>
      </c>
      <c r="C251" s="15" t="n">
        <v>2</v>
      </c>
      <c r="D251" s="15" t="n">
        <v>2</v>
      </c>
      <c r="E251" s="7" t="n">
        <v>1006</v>
      </c>
      <c r="F251" s="5" t="inlineStr">
        <is>
          <t>Occupied</t>
        </is>
      </c>
      <c r="G251" s="17" t="n">
        <v>45901</v>
      </c>
      <c r="H251" s="17" t="n">
        <v>40790</v>
      </c>
      <c r="I251" s="5" t="inlineStr">
        <is>
          <t>Renewal</t>
        </is>
      </c>
      <c r="J251" s="7" t="n">
        <v>1286</v>
      </c>
      <c r="K251" s="16">
        <f>IFERROR(J251/E251,"")</f>
        <v/>
      </c>
    </row>
    <row r="252">
      <c r="A252" s="5" t="inlineStr">
        <is>
          <t>2079</t>
        </is>
      </c>
      <c r="B252" s="5" t="inlineStr">
        <is>
          <t>3X2A</t>
        </is>
      </c>
      <c r="C252" s="15" t="n">
        <v>3</v>
      </c>
      <c r="D252" s="15" t="n">
        <v>2</v>
      </c>
      <c r="E252" s="7" t="n">
        <v>1194</v>
      </c>
      <c r="F252" s="5" t="inlineStr">
        <is>
          <t>Occupied</t>
        </is>
      </c>
      <c r="G252" s="17" t="n">
        <v>46162</v>
      </c>
      <c r="H252" s="17" t="n">
        <v>45371</v>
      </c>
      <c r="I252" s="5" t="inlineStr">
        <is>
          <t>Renewal</t>
        </is>
      </c>
      <c r="J252" s="7" t="n">
        <v>1831</v>
      </c>
      <c r="K252" s="16">
        <f>IFERROR(J252/E252,"")</f>
        <v/>
      </c>
    </row>
    <row r="253">
      <c r="A253" s="5" t="inlineStr">
        <is>
          <t>2080</t>
        </is>
      </c>
      <c r="B253" s="5" t="inlineStr">
        <is>
          <t>3X2A</t>
        </is>
      </c>
      <c r="C253" s="15" t="n">
        <v>3</v>
      </c>
      <c r="D253" s="15" t="n">
        <v>2</v>
      </c>
      <c r="E253" s="7" t="n">
        <v>1194</v>
      </c>
      <c r="F253" s="5" t="inlineStr">
        <is>
          <t>Occupied</t>
        </is>
      </c>
      <c r="G253" s="17" t="n">
        <v>46014</v>
      </c>
      <c r="H253" s="17" t="n">
        <v>46014</v>
      </c>
      <c r="I253" s="5" t="inlineStr">
        <is>
          <t>New</t>
        </is>
      </c>
      <c r="J253" s="7" t="n">
        <v>1643</v>
      </c>
      <c r="K253" s="16">
        <f>IFERROR(J253/E253,"")</f>
        <v/>
      </c>
    </row>
    <row r="254">
      <c r="A254" s="5" t="inlineStr">
        <is>
          <t>2081</t>
        </is>
      </c>
      <c r="B254" s="5" t="inlineStr">
        <is>
          <t>3X2A</t>
        </is>
      </c>
      <c r="C254" s="15" t="n">
        <v>3</v>
      </c>
      <c r="D254" s="15" t="n">
        <v>2</v>
      </c>
      <c r="E254" s="7" t="n">
        <v>1194</v>
      </c>
      <c r="F254" s="5" t="inlineStr">
        <is>
          <t>Occupied</t>
        </is>
      </c>
      <c r="G254" s="17" t="n">
        <v>46080</v>
      </c>
      <c r="H254" s="17" t="n">
        <v>46080</v>
      </c>
      <c r="I254" s="5" t="inlineStr">
        <is>
          <t>New</t>
        </is>
      </c>
      <c r="J254" s="7" t="n">
        <v>1633</v>
      </c>
      <c r="K254" s="16">
        <f>IFERROR(J254/E254,"")</f>
        <v/>
      </c>
    </row>
    <row r="255">
      <c r="A255" s="5" t="inlineStr">
        <is>
          <t>2082</t>
        </is>
      </c>
      <c r="B255" s="5" t="inlineStr">
        <is>
          <t>3X2AR</t>
        </is>
      </c>
      <c r="C255" s="15" t="n">
        <v>3</v>
      </c>
      <c r="D255" s="15" t="n">
        <v>2</v>
      </c>
      <c r="E255" s="7" t="n">
        <v>1194</v>
      </c>
      <c r="F255" s="5" t="inlineStr">
        <is>
          <t>Occupied</t>
        </is>
      </c>
      <c r="G255" s="17" t="n">
        <v>46129</v>
      </c>
      <c r="H255" s="17" t="n">
        <v>46129</v>
      </c>
      <c r="I255" s="5" t="inlineStr">
        <is>
          <t>New</t>
        </is>
      </c>
      <c r="J255" s="7" t="n">
        <v>1774</v>
      </c>
      <c r="K255" s="16">
        <f>IFERROR(J255/E255,"")</f>
        <v/>
      </c>
    </row>
    <row r="256">
      <c r="A256" s="5" t="inlineStr">
        <is>
          <t>2083</t>
        </is>
      </c>
      <c r="B256" s="5" t="inlineStr">
        <is>
          <t>3X2AR</t>
        </is>
      </c>
      <c r="C256" s="15" t="n">
        <v>3</v>
      </c>
      <c r="D256" s="15" t="n">
        <v>2</v>
      </c>
      <c r="E256" s="7" t="n">
        <v>1194</v>
      </c>
      <c r="F256" s="5" t="inlineStr">
        <is>
          <t>Occupied</t>
        </is>
      </c>
      <c r="G256" s="17" t="n">
        <v>45992</v>
      </c>
      <c r="H256" s="17" t="n">
        <v>45629</v>
      </c>
      <c r="I256" s="5" t="inlineStr">
        <is>
          <t>Renewal</t>
        </is>
      </c>
      <c r="J256" s="7" t="n">
        <v>1889</v>
      </c>
      <c r="K256" s="16">
        <f>IFERROR(J256/E256,"")</f>
        <v/>
      </c>
    </row>
    <row r="257">
      <c r="A257" s="5" t="inlineStr">
        <is>
          <t>2084</t>
        </is>
      </c>
      <c r="B257" s="5" t="inlineStr">
        <is>
          <t>3X2AR</t>
        </is>
      </c>
      <c r="C257" s="15" t="n">
        <v>3</v>
      </c>
      <c r="D257" s="15" t="n">
        <v>2</v>
      </c>
      <c r="E257" s="7" t="n">
        <v>1194</v>
      </c>
      <c r="F257" s="5" t="inlineStr">
        <is>
          <t>Occupied</t>
        </is>
      </c>
      <c r="G257" s="17" t="n">
        <v>46049</v>
      </c>
      <c r="H257" s="17" t="n">
        <v>46049</v>
      </c>
      <c r="I257" s="5" t="inlineStr">
        <is>
          <t>New</t>
        </is>
      </c>
      <c r="J257" s="7" t="n">
        <v>1654</v>
      </c>
      <c r="K257" s="16">
        <f>IFERROR(J257/E257,"")</f>
        <v/>
      </c>
    </row>
    <row r="258">
      <c r="A258" s="5" t="inlineStr">
        <is>
          <t>2085</t>
        </is>
      </c>
      <c r="B258" s="5" t="inlineStr">
        <is>
          <t>2X2</t>
        </is>
      </c>
      <c r="C258" s="15" t="n">
        <v>2</v>
      </c>
      <c r="D258" s="15" t="n">
        <v>2</v>
      </c>
      <c r="E258" s="7" t="n">
        <v>1006</v>
      </c>
      <c r="F258" s="5" t="inlineStr">
        <is>
          <t>Occupied</t>
        </is>
      </c>
      <c r="G258" s="17" t="n">
        <v>45870</v>
      </c>
      <c r="H258" s="17" t="n">
        <v>45150</v>
      </c>
      <c r="I258" s="5" t="inlineStr">
        <is>
          <t>Renewal</t>
        </is>
      </c>
      <c r="J258" s="7" t="n">
        <v>1804</v>
      </c>
      <c r="K258" s="16">
        <f>IFERROR(J258/E258,"")</f>
        <v/>
      </c>
    </row>
    <row r="259">
      <c r="A259" s="5" t="inlineStr">
        <is>
          <t>2086</t>
        </is>
      </c>
      <c r="B259" s="5" t="inlineStr">
        <is>
          <t>2X2R</t>
        </is>
      </c>
      <c r="C259" s="15" t="n">
        <v>2</v>
      </c>
      <c r="D259" s="15" t="n">
        <v>2</v>
      </c>
      <c r="E259" s="7" t="n">
        <v>1006</v>
      </c>
      <c r="F259" s="5" t="inlineStr">
        <is>
          <t>Occupied</t>
        </is>
      </c>
      <c r="G259" s="17" t="n">
        <v>46109</v>
      </c>
      <c r="H259" s="17" t="n">
        <v>45379</v>
      </c>
      <c r="I259" s="5" t="inlineStr">
        <is>
          <t>Renewal</t>
        </is>
      </c>
      <c r="J259" s="7" t="n">
        <v>1516</v>
      </c>
      <c r="K259" s="16">
        <f>IFERROR(J259/E259,"")</f>
        <v/>
      </c>
    </row>
    <row r="260">
      <c r="A260" s="5" t="inlineStr">
        <is>
          <t>2087</t>
        </is>
      </c>
      <c r="B260" s="5" t="inlineStr">
        <is>
          <t>2X2</t>
        </is>
      </c>
      <c r="C260" s="15" t="n">
        <v>2</v>
      </c>
      <c r="D260" s="15" t="n">
        <v>2</v>
      </c>
      <c r="E260" s="7" t="n">
        <v>1006</v>
      </c>
      <c r="F260" s="5" t="inlineStr">
        <is>
          <t>Occupied</t>
        </is>
      </c>
      <c r="G260" s="17" t="n">
        <v>46203</v>
      </c>
      <c r="H260" s="17" t="n">
        <v>44742</v>
      </c>
      <c r="I260" s="5" t="inlineStr">
        <is>
          <t>Renewal</t>
        </is>
      </c>
      <c r="J260" s="7" t="n">
        <v>1966</v>
      </c>
      <c r="K260" s="16">
        <f>IFERROR(J260/E260,"")</f>
        <v/>
      </c>
    </row>
    <row r="261">
      <c r="A261" s="5" t="inlineStr">
        <is>
          <t>2088</t>
        </is>
      </c>
      <c r="B261" s="5" t="inlineStr">
        <is>
          <t>2X2</t>
        </is>
      </c>
      <c r="C261" s="15" t="n">
        <v>2</v>
      </c>
      <c r="D261" s="15" t="n">
        <v>2</v>
      </c>
      <c r="E261" s="7" t="n">
        <v>1006</v>
      </c>
      <c r="F261" s="5" t="inlineStr">
        <is>
          <t>Occupied</t>
        </is>
      </c>
      <c r="G261" s="17" t="n">
        <v>45877</v>
      </c>
      <c r="H261" s="17" t="n">
        <v>45573</v>
      </c>
      <c r="I261" s="5" t="inlineStr">
        <is>
          <t>Renewal</t>
        </is>
      </c>
      <c r="J261" s="7" t="n">
        <v>1643</v>
      </c>
      <c r="K261" s="16">
        <f>IFERROR(J261/E261,"")</f>
        <v/>
      </c>
    </row>
    <row r="262">
      <c r="A262" s="5" t="inlineStr">
        <is>
          <t>2089</t>
        </is>
      </c>
      <c r="B262" s="5" t="inlineStr">
        <is>
          <t>2X1</t>
        </is>
      </c>
      <c r="C262" s="15" t="n">
        <v>2</v>
      </c>
      <c r="D262" s="15" t="n">
        <v>1</v>
      </c>
      <c r="E262" s="7" t="n">
        <v>846</v>
      </c>
      <c r="F262" s="5" t="inlineStr">
        <is>
          <t>Occupied</t>
        </is>
      </c>
      <c r="G262" s="17" t="n">
        <v>46159</v>
      </c>
      <c r="H262" s="17" t="n">
        <v>45764</v>
      </c>
      <c r="I262" s="5" t="inlineStr">
        <is>
          <t>Renewal</t>
        </is>
      </c>
      <c r="J262" s="7" t="n">
        <v>1438</v>
      </c>
      <c r="K262" s="16">
        <f>IFERROR(J262/E262,"")</f>
        <v/>
      </c>
    </row>
    <row r="263">
      <c r="A263" s="5" t="inlineStr">
        <is>
          <t>2090</t>
        </is>
      </c>
      <c r="B263" s="5" t="inlineStr">
        <is>
          <t>2X1</t>
        </is>
      </c>
      <c r="C263" s="15" t="n">
        <v>2</v>
      </c>
      <c r="D263" s="15" t="n">
        <v>1</v>
      </c>
      <c r="E263" s="7" t="n">
        <v>846</v>
      </c>
      <c r="F263" s="5" t="inlineStr">
        <is>
          <t>Occupied</t>
        </is>
      </c>
      <c r="G263" s="17" t="n">
        <v>46029</v>
      </c>
      <c r="H263" s="17" t="n">
        <v>46029</v>
      </c>
      <c r="I263" s="5" t="inlineStr">
        <is>
          <t>New</t>
        </is>
      </c>
      <c r="J263" s="7" t="n">
        <v>1328</v>
      </c>
      <c r="K263" s="16">
        <f>IFERROR(J263/E263,"")</f>
        <v/>
      </c>
    </row>
    <row r="264">
      <c r="A264" s="5" t="inlineStr">
        <is>
          <t>2091</t>
        </is>
      </c>
      <c r="B264" s="5" t="inlineStr">
        <is>
          <t>2X1R</t>
        </is>
      </c>
      <c r="C264" s="15" t="n">
        <v>2</v>
      </c>
      <c r="D264" s="15" t="n">
        <v>1</v>
      </c>
      <c r="E264" s="7" t="n">
        <v>846</v>
      </c>
      <c r="F264" s="5" t="inlineStr">
        <is>
          <t>Occupied</t>
        </is>
      </c>
      <c r="G264" s="17" t="n">
        <v>46203</v>
      </c>
      <c r="H264" s="17" t="n">
        <v>46203</v>
      </c>
      <c r="I264" s="5" t="inlineStr">
        <is>
          <t>New</t>
        </is>
      </c>
      <c r="J264" s="7" t="n">
        <v>1297</v>
      </c>
      <c r="K264" s="16">
        <f>IFERROR(J264/E264,"")</f>
        <v/>
      </c>
    </row>
    <row r="265">
      <c r="A265" s="5" t="inlineStr">
        <is>
          <t>2092</t>
        </is>
      </c>
      <c r="B265" s="5" t="inlineStr">
        <is>
          <t>2X1R</t>
        </is>
      </c>
      <c r="C265" s="15" t="n">
        <v>2</v>
      </c>
      <c r="D265" s="15" t="n">
        <v>1</v>
      </c>
      <c r="E265" s="7" t="n">
        <v>846</v>
      </c>
      <c r="F265" s="5" t="inlineStr">
        <is>
          <t>Occupied</t>
        </is>
      </c>
      <c r="G265" s="17" t="n">
        <v>46142</v>
      </c>
      <c r="H265" s="17" t="n">
        <v>46142</v>
      </c>
      <c r="I265" s="5" t="inlineStr">
        <is>
          <t>New</t>
        </is>
      </c>
      <c r="J265" s="7" t="n">
        <v>1250</v>
      </c>
      <c r="K265" s="16">
        <f>IFERROR(J265/E265,"")</f>
        <v/>
      </c>
    </row>
    <row r="266">
      <c r="A266" s="5" t="inlineStr">
        <is>
          <t>2093</t>
        </is>
      </c>
      <c r="B266" s="5" t="inlineStr">
        <is>
          <t>2X1</t>
        </is>
      </c>
      <c r="C266" s="15" t="n">
        <v>2</v>
      </c>
      <c r="D266" s="15" t="n">
        <v>1</v>
      </c>
      <c r="E266" s="7" t="n">
        <v>846</v>
      </c>
      <c r="F266" s="5" t="inlineStr">
        <is>
          <t>Occupied</t>
        </is>
      </c>
      <c r="G266" s="17" t="n">
        <v>46136</v>
      </c>
      <c r="H266" s="17" t="n">
        <v>45771</v>
      </c>
      <c r="I266" s="5" t="inlineStr">
        <is>
          <t>Renewal</t>
        </is>
      </c>
      <c r="J266" s="7" t="n">
        <v>1386</v>
      </c>
      <c r="K266" s="16">
        <f>IFERROR(J266/E266,"")</f>
        <v/>
      </c>
    </row>
    <row r="267">
      <c r="A267" s="5" t="inlineStr">
        <is>
          <t>2094</t>
        </is>
      </c>
      <c r="B267" s="5" t="inlineStr">
        <is>
          <t>2X1</t>
        </is>
      </c>
      <c r="C267" s="15" t="n">
        <v>2</v>
      </c>
      <c r="D267" s="15" t="n">
        <v>1</v>
      </c>
      <c r="E267" s="7" t="n">
        <v>846</v>
      </c>
      <c r="F267" s="5" t="inlineStr">
        <is>
          <t>Occupied</t>
        </is>
      </c>
      <c r="G267" s="17" t="n">
        <v>46033</v>
      </c>
      <c r="H267" s="17" t="n">
        <v>45271</v>
      </c>
      <c r="I267" s="5" t="inlineStr">
        <is>
          <t>Renewal</t>
        </is>
      </c>
      <c r="J267" s="7" t="n">
        <v>1443</v>
      </c>
      <c r="K267" s="16">
        <f>IFERROR(J267/E267,"")</f>
        <v/>
      </c>
    </row>
    <row r="268">
      <c r="A268" s="5" t="inlineStr">
        <is>
          <t>2095</t>
        </is>
      </c>
      <c r="B268" s="5" t="inlineStr">
        <is>
          <t>2X1</t>
        </is>
      </c>
      <c r="C268" s="15" t="n">
        <v>2</v>
      </c>
      <c r="D268" s="15" t="n">
        <v>1</v>
      </c>
      <c r="E268" s="7" t="n">
        <v>846</v>
      </c>
      <c r="F268" s="5" t="inlineStr">
        <is>
          <t>Occupied</t>
        </is>
      </c>
      <c r="G268" s="17" t="n">
        <v>45894</v>
      </c>
      <c r="H268" s="17" t="n">
        <v>45590</v>
      </c>
      <c r="I268" s="5" t="inlineStr">
        <is>
          <t>Renewal</t>
        </is>
      </c>
      <c r="J268" s="7" t="n">
        <v>1433</v>
      </c>
      <c r="K268" s="16">
        <f>IFERROR(J268/E268,"")</f>
        <v/>
      </c>
    </row>
    <row r="269">
      <c r="A269" s="5" t="inlineStr">
        <is>
          <t>2096</t>
        </is>
      </c>
      <c r="B269" s="5" t="inlineStr">
        <is>
          <t>2X1</t>
        </is>
      </c>
      <c r="C269" s="15" t="n">
        <v>2</v>
      </c>
      <c r="D269" s="15" t="n">
        <v>1</v>
      </c>
      <c r="E269" s="7" t="n">
        <v>846</v>
      </c>
      <c r="F269" s="5" t="inlineStr">
        <is>
          <t>Occupied</t>
        </is>
      </c>
      <c r="G269" s="17" t="n">
        <v>46068</v>
      </c>
      <c r="H269" s="17" t="n">
        <v>46068</v>
      </c>
      <c r="I269" s="5" t="inlineStr">
        <is>
          <t>New</t>
        </is>
      </c>
      <c r="J269" s="7" t="n">
        <v>1344</v>
      </c>
      <c r="K269" s="16">
        <f>IFERROR(J269/E269,"")</f>
        <v/>
      </c>
    </row>
    <row r="270">
      <c r="A270" s="5" t="inlineStr">
        <is>
          <t>2097</t>
        </is>
      </c>
      <c r="B270" s="5" t="inlineStr">
        <is>
          <t>2X2</t>
        </is>
      </c>
      <c r="C270" s="15" t="n">
        <v>2</v>
      </c>
      <c r="D270" s="15" t="n">
        <v>2</v>
      </c>
      <c r="E270" s="7" t="n">
        <v>1006</v>
      </c>
      <c r="F270" s="5" t="inlineStr">
        <is>
          <t>Occupied</t>
        </is>
      </c>
      <c r="G270" s="17" t="n">
        <v>46023</v>
      </c>
      <c r="H270" s="17" t="n">
        <v>45292</v>
      </c>
      <c r="I270" s="5" t="inlineStr">
        <is>
          <t>Renewal</t>
        </is>
      </c>
      <c r="J270" s="7" t="n">
        <v>1633</v>
      </c>
      <c r="K270" s="16">
        <f>IFERROR(J270/E270,"")</f>
        <v/>
      </c>
    </row>
    <row r="271">
      <c r="A271" s="5" t="inlineStr">
        <is>
          <t>2098</t>
        </is>
      </c>
      <c r="B271" s="5" t="inlineStr">
        <is>
          <t>2X2</t>
        </is>
      </c>
      <c r="C271" s="15" t="n">
        <v>2</v>
      </c>
      <c r="D271" s="15" t="n">
        <v>2</v>
      </c>
      <c r="E271" s="7" t="n">
        <v>1006</v>
      </c>
      <c r="F271" s="5" t="inlineStr">
        <is>
          <t>Occupied</t>
        </is>
      </c>
      <c r="G271" s="17" t="n">
        <v>46179</v>
      </c>
      <c r="H271" s="17" t="n">
        <v>46179</v>
      </c>
      <c r="I271" s="5" t="inlineStr">
        <is>
          <t>New</t>
        </is>
      </c>
      <c r="J271" s="7" t="n">
        <v>1549</v>
      </c>
      <c r="K271" s="16">
        <f>IFERROR(J271/E271,"")</f>
        <v/>
      </c>
    </row>
    <row r="272">
      <c r="A272" s="5" t="inlineStr">
        <is>
          <t>2099</t>
        </is>
      </c>
      <c r="B272" s="5" t="inlineStr">
        <is>
          <t>2X2R</t>
        </is>
      </c>
      <c r="C272" s="15" t="n">
        <v>2</v>
      </c>
      <c r="D272" s="15" t="n">
        <v>2</v>
      </c>
      <c r="E272" s="7" t="n">
        <v>1006</v>
      </c>
      <c r="F272" s="5" t="inlineStr">
        <is>
          <t>Occupied</t>
        </is>
      </c>
      <c r="G272" s="17" t="n">
        <v>45954</v>
      </c>
      <c r="H272" s="17" t="n">
        <v>45954</v>
      </c>
      <c r="I272" s="5" t="inlineStr">
        <is>
          <t>New</t>
        </is>
      </c>
      <c r="J272" s="7" t="n">
        <v>1433</v>
      </c>
      <c r="K272" s="16">
        <f>IFERROR(J272/E272,"")</f>
        <v/>
      </c>
    </row>
    <row r="273">
      <c r="A273" s="5" t="inlineStr">
        <is>
          <t>2100</t>
        </is>
      </c>
      <c r="B273" s="5" t="inlineStr">
        <is>
          <t>2X2R</t>
        </is>
      </c>
      <c r="C273" s="15" t="n">
        <v>2</v>
      </c>
      <c r="D273" s="15" t="n">
        <v>2</v>
      </c>
      <c r="E273" s="7" t="n">
        <v>1006</v>
      </c>
      <c r="F273" s="5" t="inlineStr">
        <is>
          <t>Occupied</t>
        </is>
      </c>
      <c r="G273" s="17" t="n">
        <v>46177</v>
      </c>
      <c r="H273" s="17" t="n">
        <v>45386</v>
      </c>
      <c r="I273" s="5" t="inlineStr">
        <is>
          <t>Renewal</t>
        </is>
      </c>
      <c r="J273" s="7" t="n">
        <v>1949</v>
      </c>
      <c r="K273" s="16">
        <f>IFERROR(J273/E273,"")</f>
        <v/>
      </c>
    </row>
    <row r="274">
      <c r="A274" s="5" t="inlineStr">
        <is>
          <t>2101</t>
        </is>
      </c>
      <c r="B274" s="5" t="inlineStr">
        <is>
          <t>2X2</t>
        </is>
      </c>
      <c r="C274" s="15" t="n">
        <v>2</v>
      </c>
      <c r="D274" s="15" t="n">
        <v>2</v>
      </c>
      <c r="E274" s="7" t="n">
        <v>1006</v>
      </c>
      <c r="F274" s="5" t="inlineStr">
        <is>
          <t>Occupied</t>
        </is>
      </c>
      <c r="G274" s="17" t="n">
        <v>46002</v>
      </c>
      <c r="H274" s="17" t="n">
        <v>45637</v>
      </c>
      <c r="I274" s="5" t="inlineStr">
        <is>
          <t>Renewal</t>
        </is>
      </c>
      <c r="J274" s="7" t="n">
        <v>1591</v>
      </c>
      <c r="K274" s="16">
        <f>IFERROR(J274/E274,"")</f>
        <v/>
      </c>
    </row>
    <row r="275">
      <c r="A275" s="5" t="inlineStr">
        <is>
          <t>2102</t>
        </is>
      </c>
      <c r="B275" s="5" t="inlineStr">
        <is>
          <t>2X2</t>
        </is>
      </c>
      <c r="C275" s="15" t="n">
        <v>2</v>
      </c>
      <c r="D275" s="15" t="n">
        <v>2</v>
      </c>
      <c r="E275" s="7" t="n">
        <v>1006</v>
      </c>
      <c r="F275" s="5" t="inlineStr">
        <is>
          <t>Occupied</t>
        </is>
      </c>
      <c r="G275" s="17" t="n">
        <v>46193</v>
      </c>
      <c r="H275" s="17" t="n">
        <v>45797</v>
      </c>
      <c r="I275" s="5" t="inlineStr">
        <is>
          <t>Renewal</t>
        </is>
      </c>
      <c r="J275" s="7" t="n">
        <v>1517</v>
      </c>
      <c r="K275" s="16">
        <f>IFERROR(J275/E275,"")</f>
        <v/>
      </c>
    </row>
    <row r="276">
      <c r="A276" s="5" t="inlineStr">
        <is>
          <t>2103</t>
        </is>
      </c>
      <c r="B276" s="5" t="inlineStr">
        <is>
          <t>2X2</t>
        </is>
      </c>
      <c r="C276" s="15" t="n">
        <v>2</v>
      </c>
      <c r="D276" s="15" t="n">
        <v>2</v>
      </c>
      <c r="E276" s="7" t="n">
        <v>1006</v>
      </c>
      <c r="F276" s="5" t="inlineStr">
        <is>
          <t>Occupied</t>
        </is>
      </c>
      <c r="G276" s="17" t="n">
        <v>46000</v>
      </c>
      <c r="H276" s="17" t="n">
        <v>46000</v>
      </c>
      <c r="I276" s="5" t="inlineStr">
        <is>
          <t>New</t>
        </is>
      </c>
      <c r="J276" s="7" t="n">
        <v>1480</v>
      </c>
      <c r="K276" s="16">
        <f>IFERROR(J276/E276,"")</f>
        <v/>
      </c>
    </row>
    <row r="277">
      <c r="A277" s="5" t="inlineStr">
        <is>
          <t>2104</t>
        </is>
      </c>
      <c r="B277" s="5" t="inlineStr">
        <is>
          <t>2X2</t>
        </is>
      </c>
      <c r="C277" s="15" t="n">
        <v>2</v>
      </c>
      <c r="D277" s="15" t="n">
        <v>2</v>
      </c>
      <c r="E277" s="7" t="n">
        <v>1006</v>
      </c>
      <c r="F277" s="5" t="inlineStr">
        <is>
          <t>Occupied</t>
        </is>
      </c>
      <c r="G277" s="17" t="n">
        <v>46074</v>
      </c>
      <c r="H277" s="17" t="n">
        <v>45709</v>
      </c>
      <c r="I277" s="5" t="inlineStr">
        <is>
          <t>Renewal</t>
        </is>
      </c>
      <c r="J277" s="7" t="n">
        <v>1549</v>
      </c>
      <c r="K277" s="16">
        <f>IFERROR(J277/E277,"")</f>
        <v/>
      </c>
    </row>
    <row r="278">
      <c r="A278" s="5" t="inlineStr">
        <is>
          <t>2105</t>
        </is>
      </c>
      <c r="B278" s="5" t="inlineStr">
        <is>
          <t>2X1</t>
        </is>
      </c>
      <c r="C278" s="15" t="n">
        <v>2</v>
      </c>
      <c r="D278" s="15" t="n">
        <v>1</v>
      </c>
      <c r="E278" s="7" t="n">
        <v>846</v>
      </c>
      <c r="F278" s="5" t="inlineStr">
        <is>
          <t>Occupied</t>
        </is>
      </c>
      <c r="G278" s="17" t="n">
        <v>46186</v>
      </c>
      <c r="H278" s="17" t="n">
        <v>45456</v>
      </c>
      <c r="I278" s="5" t="inlineStr">
        <is>
          <t>Renewal</t>
        </is>
      </c>
      <c r="J278" s="7" t="n">
        <v>1575</v>
      </c>
      <c r="K278" s="16">
        <f>IFERROR(J278/E278,"")</f>
        <v/>
      </c>
    </row>
    <row r="279">
      <c r="A279" s="5" t="inlineStr">
        <is>
          <t>2106</t>
        </is>
      </c>
      <c r="B279" s="5" t="inlineStr">
        <is>
          <t>2X1</t>
        </is>
      </c>
      <c r="C279" s="15" t="n">
        <v>2</v>
      </c>
      <c r="D279" s="15" t="n">
        <v>1</v>
      </c>
      <c r="E279" s="7" t="n">
        <v>846</v>
      </c>
      <c r="F279" s="5" t="inlineStr">
        <is>
          <t>Occupied</t>
        </is>
      </c>
      <c r="G279" s="17" t="n">
        <v>46061</v>
      </c>
      <c r="H279" s="17" t="n">
        <v>46061</v>
      </c>
      <c r="I279" s="5" t="inlineStr">
        <is>
          <t>New</t>
        </is>
      </c>
      <c r="J279" s="7" t="n">
        <v>1360</v>
      </c>
      <c r="K279" s="16">
        <f>IFERROR(J279/E279,"")</f>
        <v/>
      </c>
    </row>
    <row r="280">
      <c r="A280" s="5" t="inlineStr">
        <is>
          <t>2107</t>
        </is>
      </c>
      <c r="B280" s="5" t="inlineStr">
        <is>
          <t>2X1</t>
        </is>
      </c>
      <c r="C280" s="15" t="n">
        <v>2</v>
      </c>
      <c r="D280" s="15" t="n">
        <v>1</v>
      </c>
      <c r="E280" s="7" t="n">
        <v>846</v>
      </c>
      <c r="F280" s="5" t="inlineStr">
        <is>
          <t>Vacant</t>
        </is>
      </c>
      <c r="G280" s="17" t="n">
        <v>46214</v>
      </c>
      <c r="H280" s="17" t="n">
        <v>46214</v>
      </c>
      <c r="I280" s="5" t="inlineStr">
        <is>
          <t>New</t>
        </is>
      </c>
      <c r="J280" s="7" t="n">
        <v>1376</v>
      </c>
      <c r="K280" s="16">
        <f>IFERROR(J280/E280,"")</f>
        <v/>
      </c>
    </row>
    <row r="281">
      <c r="A281" s="5" t="inlineStr">
        <is>
          <t>2108</t>
        </is>
      </c>
      <c r="B281" s="5" t="inlineStr">
        <is>
          <t>2X1R</t>
        </is>
      </c>
      <c r="C281" s="15" t="n">
        <v>2</v>
      </c>
      <c r="D281" s="15" t="n">
        <v>1</v>
      </c>
      <c r="E281" s="7" t="n">
        <v>846</v>
      </c>
      <c r="F281" s="5" t="inlineStr">
        <is>
          <t>Vacant</t>
        </is>
      </c>
      <c r="G281" s="12" t="n"/>
      <c r="H281" s="12" t="n"/>
      <c r="I281" s="12" t="n"/>
      <c r="J281" s="12" t="n"/>
      <c r="K281" s="16">
        <f>IFERROR(J281/E281,"")</f>
        <v/>
      </c>
    </row>
    <row r="282">
      <c r="A282" s="5" t="inlineStr">
        <is>
          <t>2109</t>
        </is>
      </c>
      <c r="B282" s="5" t="inlineStr">
        <is>
          <t>2X2R</t>
        </is>
      </c>
      <c r="C282" s="15" t="n">
        <v>2</v>
      </c>
      <c r="D282" s="15" t="n">
        <v>2</v>
      </c>
      <c r="E282" s="7" t="n">
        <v>1006</v>
      </c>
      <c r="F282" s="5" t="inlineStr">
        <is>
          <t>Vacant</t>
        </is>
      </c>
      <c r="G282" s="12" t="n"/>
      <c r="H282" s="12" t="n"/>
      <c r="I282" s="12" t="n"/>
      <c r="J282" s="12" t="n"/>
      <c r="K282" s="16">
        <f>IFERROR(J282/E282,"")</f>
        <v/>
      </c>
    </row>
    <row r="283">
      <c r="A283" s="5" t="inlineStr">
        <is>
          <t>2110</t>
        </is>
      </c>
      <c r="B283" s="5" t="inlineStr">
        <is>
          <t>2X2R</t>
        </is>
      </c>
      <c r="C283" s="15" t="n">
        <v>2</v>
      </c>
      <c r="D283" s="15" t="n">
        <v>2</v>
      </c>
      <c r="E283" s="7" t="n">
        <v>1006</v>
      </c>
      <c r="F283" s="5" t="inlineStr">
        <is>
          <t>Occupied</t>
        </is>
      </c>
      <c r="G283" s="17" t="n">
        <v>46152</v>
      </c>
      <c r="H283" s="17" t="n">
        <v>46152</v>
      </c>
      <c r="I283" s="5" t="inlineStr">
        <is>
          <t>New</t>
        </is>
      </c>
      <c r="J283" s="7" t="n">
        <v>1465</v>
      </c>
      <c r="K283" s="16">
        <f>IFERROR(J283/E283,"")</f>
        <v/>
      </c>
    </row>
    <row r="284">
      <c r="A284" s="5" t="inlineStr">
        <is>
          <t>2111</t>
        </is>
      </c>
      <c r="B284" s="5" t="inlineStr">
        <is>
          <t>2X2R</t>
        </is>
      </c>
      <c r="C284" s="15" t="n">
        <v>2</v>
      </c>
      <c r="D284" s="15" t="n">
        <v>2</v>
      </c>
      <c r="E284" s="7" t="n">
        <v>1006</v>
      </c>
      <c r="F284" s="5" t="inlineStr">
        <is>
          <t>Occupied</t>
        </is>
      </c>
      <c r="G284" s="17" t="n">
        <v>46081</v>
      </c>
      <c r="H284" s="17" t="n">
        <v>46081</v>
      </c>
      <c r="I284" s="5" t="inlineStr">
        <is>
          <t>New</t>
        </is>
      </c>
      <c r="J284" s="7" t="n">
        <v>1402</v>
      </c>
      <c r="K284" s="16">
        <f>IFERROR(J284/E284,"")</f>
        <v/>
      </c>
    </row>
    <row r="285">
      <c r="A285" s="5" t="inlineStr">
        <is>
          <t>2112</t>
        </is>
      </c>
      <c r="B285" s="5" t="inlineStr">
        <is>
          <t>2X2</t>
        </is>
      </c>
      <c r="C285" s="15" t="n">
        <v>2</v>
      </c>
      <c r="D285" s="15" t="n">
        <v>2</v>
      </c>
      <c r="E285" s="7" t="n">
        <v>1006</v>
      </c>
      <c r="F285" s="5" t="inlineStr">
        <is>
          <t>Occupied</t>
        </is>
      </c>
      <c r="G285" s="17" t="n">
        <v>46204</v>
      </c>
      <c r="H285" s="17" t="n">
        <v>46204</v>
      </c>
      <c r="I285" s="5" t="inlineStr">
        <is>
          <t>New</t>
        </is>
      </c>
      <c r="J285" s="7" t="n">
        <v>1601</v>
      </c>
      <c r="K285" s="16">
        <f>IFERROR(J285/E285,"")</f>
        <v/>
      </c>
    </row>
    <row r="286">
      <c r="A286" s="5" t="inlineStr">
        <is>
          <t>2113</t>
        </is>
      </c>
      <c r="B286" s="5" t="inlineStr">
        <is>
          <t>2X1</t>
        </is>
      </c>
      <c r="C286" s="15" t="n">
        <v>2</v>
      </c>
      <c r="D286" s="15" t="n">
        <v>1</v>
      </c>
      <c r="E286" s="7" t="n">
        <v>846</v>
      </c>
      <c r="F286" s="5" t="inlineStr">
        <is>
          <t>Occupied</t>
        </is>
      </c>
      <c r="G286" s="17" t="n">
        <v>46126</v>
      </c>
      <c r="H286" s="17" t="n">
        <v>44483</v>
      </c>
      <c r="I286" s="5" t="inlineStr">
        <is>
          <t>Renewal</t>
        </is>
      </c>
      <c r="J286" s="7" t="n">
        <v>2067</v>
      </c>
      <c r="K286" s="16">
        <f>IFERROR(J286/E286,"")</f>
        <v/>
      </c>
    </row>
    <row r="287">
      <c r="A287" s="5" t="inlineStr">
        <is>
          <t>2114</t>
        </is>
      </c>
      <c r="B287" s="5" t="inlineStr">
        <is>
          <t>2X1</t>
        </is>
      </c>
      <c r="C287" s="15" t="n">
        <v>2</v>
      </c>
      <c r="D287" s="15" t="n">
        <v>1</v>
      </c>
      <c r="E287" s="7" t="n">
        <v>846</v>
      </c>
      <c r="F287" s="5" t="inlineStr">
        <is>
          <t>Occupied</t>
        </is>
      </c>
      <c r="G287" s="17" t="n">
        <v>46114</v>
      </c>
      <c r="H287" s="17" t="n">
        <v>45749</v>
      </c>
      <c r="I287" s="5" t="inlineStr">
        <is>
          <t>Renewal</t>
        </is>
      </c>
      <c r="J287" s="7" t="n">
        <v>1386</v>
      </c>
      <c r="K287" s="16">
        <f>IFERROR(J287/E287,"")</f>
        <v/>
      </c>
    </row>
    <row r="288">
      <c r="A288" s="5" t="inlineStr">
        <is>
          <t>2115</t>
        </is>
      </c>
      <c r="B288" s="5" t="inlineStr">
        <is>
          <t>2X1</t>
        </is>
      </c>
      <c r="C288" s="15" t="n">
        <v>2</v>
      </c>
      <c r="D288" s="15" t="n">
        <v>1</v>
      </c>
      <c r="E288" s="7" t="n">
        <v>846</v>
      </c>
      <c r="F288" s="5" t="inlineStr">
        <is>
          <t>Occupied</t>
        </is>
      </c>
      <c r="G288" s="17" t="n">
        <v>46032</v>
      </c>
      <c r="H288" s="17" t="n">
        <v>46032</v>
      </c>
      <c r="I288" s="5" t="inlineStr">
        <is>
          <t>New</t>
        </is>
      </c>
      <c r="J288" s="7" t="n">
        <v>1360</v>
      </c>
      <c r="K288" s="16">
        <f>IFERROR(J288/E288,"")</f>
        <v/>
      </c>
    </row>
    <row r="289">
      <c r="A289" s="5" t="inlineStr">
        <is>
          <t>2116</t>
        </is>
      </c>
      <c r="B289" s="5" t="inlineStr">
        <is>
          <t>2X1R</t>
        </is>
      </c>
      <c r="C289" s="15" t="n">
        <v>2</v>
      </c>
      <c r="D289" s="15" t="n">
        <v>1</v>
      </c>
      <c r="E289" s="7" t="n">
        <v>846</v>
      </c>
      <c r="F289" s="5" t="inlineStr">
        <is>
          <t>Occupied</t>
        </is>
      </c>
      <c r="G289" s="17" t="n">
        <v>45924</v>
      </c>
      <c r="H289" s="17" t="n">
        <v>45924</v>
      </c>
      <c r="I289" s="5" t="inlineStr">
        <is>
          <t>New</t>
        </is>
      </c>
      <c r="J289" s="7" t="n">
        <v>1396</v>
      </c>
      <c r="K289" s="16">
        <f>IFERROR(J289/E289,"")</f>
        <v/>
      </c>
    </row>
    <row r="290">
      <c r="A290" s="5" t="inlineStr">
        <is>
          <t>2117</t>
        </is>
      </c>
      <c r="B290" s="5" t="inlineStr">
        <is>
          <t>1X1</t>
        </is>
      </c>
      <c r="C290" s="15" t="n">
        <v>1</v>
      </c>
      <c r="D290" s="15" t="n">
        <v>1</v>
      </c>
      <c r="E290" s="7" t="n">
        <v>720</v>
      </c>
      <c r="F290" s="5" t="inlineStr">
        <is>
          <t>Occupied</t>
        </is>
      </c>
      <c r="G290" s="17" t="n">
        <v>46167</v>
      </c>
      <c r="H290" s="17" t="n">
        <v>45772</v>
      </c>
      <c r="I290" s="5" t="inlineStr">
        <is>
          <t>Renewal</t>
        </is>
      </c>
      <c r="J290" s="7" t="n">
        <v>1289</v>
      </c>
      <c r="K290" s="16">
        <f>IFERROR(J290/E290,"")</f>
        <v/>
      </c>
    </row>
    <row r="291">
      <c r="A291" s="5" t="inlineStr">
        <is>
          <t>2118</t>
        </is>
      </c>
      <c r="B291" s="5" t="inlineStr">
        <is>
          <t>1X1</t>
        </is>
      </c>
      <c r="C291" s="15" t="n">
        <v>1</v>
      </c>
      <c r="D291" s="15" t="n">
        <v>1</v>
      </c>
      <c r="E291" s="7" t="n">
        <v>720</v>
      </c>
      <c r="F291" s="5" t="inlineStr">
        <is>
          <t>Occupied</t>
        </is>
      </c>
      <c r="G291" s="17" t="n">
        <v>46191</v>
      </c>
      <c r="H291" s="17" t="n">
        <v>46191</v>
      </c>
      <c r="I291" s="5" t="inlineStr">
        <is>
          <t>New</t>
        </is>
      </c>
      <c r="J291" s="7" t="n">
        <v>1223</v>
      </c>
      <c r="K291" s="16">
        <f>IFERROR(J291/E291,"")</f>
        <v/>
      </c>
    </row>
    <row r="292">
      <c r="A292" s="5" t="inlineStr">
        <is>
          <t>2119</t>
        </is>
      </c>
      <c r="B292" s="5" t="inlineStr">
        <is>
          <t>1X1</t>
        </is>
      </c>
      <c r="C292" s="15" t="n">
        <v>1</v>
      </c>
      <c r="D292" s="15" t="n">
        <v>1</v>
      </c>
      <c r="E292" s="7" t="n">
        <v>720</v>
      </c>
      <c r="F292" s="5" t="inlineStr">
        <is>
          <t>Occupied</t>
        </is>
      </c>
      <c r="G292" s="17" t="n">
        <v>46220</v>
      </c>
      <c r="H292" s="17" t="n">
        <v>43999</v>
      </c>
      <c r="I292" s="5" t="inlineStr">
        <is>
          <t>Renewal</t>
        </is>
      </c>
      <c r="J292" s="7" t="n">
        <v>1201</v>
      </c>
      <c r="K292" s="16">
        <f>IFERROR(J292/E292,"")</f>
        <v/>
      </c>
    </row>
    <row r="293">
      <c r="A293" s="5" t="inlineStr">
        <is>
          <t>2120</t>
        </is>
      </c>
      <c r="B293" s="5" t="inlineStr">
        <is>
          <t>1X1R</t>
        </is>
      </c>
      <c r="C293" s="15" t="n">
        <v>1</v>
      </c>
      <c r="D293" s="15" t="n">
        <v>1</v>
      </c>
      <c r="E293" s="7" t="n">
        <v>720</v>
      </c>
      <c r="F293" s="5" t="inlineStr">
        <is>
          <t>Occupied</t>
        </is>
      </c>
      <c r="G293" s="17" t="n">
        <v>45930</v>
      </c>
      <c r="H293" s="17" t="n">
        <v>45930</v>
      </c>
      <c r="I293" s="5" t="inlineStr">
        <is>
          <t>New</t>
        </is>
      </c>
      <c r="J293" s="7" t="n">
        <v>1166</v>
      </c>
      <c r="K293" s="16">
        <f>IFERROR(J293/E293,"")</f>
        <v/>
      </c>
    </row>
    <row r="294">
      <c r="A294" s="5" t="inlineStr">
        <is>
          <t>2121</t>
        </is>
      </c>
      <c r="B294" s="5" t="inlineStr">
        <is>
          <t>2X1</t>
        </is>
      </c>
      <c r="C294" s="15" t="n">
        <v>2</v>
      </c>
      <c r="D294" s="15" t="n">
        <v>1</v>
      </c>
      <c r="E294" s="7" t="n">
        <v>846</v>
      </c>
      <c r="F294" s="5" t="inlineStr">
        <is>
          <t>Occupied</t>
        </is>
      </c>
      <c r="G294" s="17" t="n">
        <v>46224</v>
      </c>
      <c r="H294" s="17" t="n">
        <v>45829</v>
      </c>
      <c r="I294" s="5" t="inlineStr">
        <is>
          <t>Renewal</t>
        </is>
      </c>
      <c r="J294" s="7" t="n">
        <v>1489</v>
      </c>
      <c r="K294" s="16">
        <f>IFERROR(J294/E294,"")</f>
        <v/>
      </c>
    </row>
    <row r="295">
      <c r="A295" s="5" t="inlineStr">
        <is>
          <t>2122</t>
        </is>
      </c>
      <c r="B295" s="5" t="inlineStr">
        <is>
          <t>2X1</t>
        </is>
      </c>
      <c r="C295" s="15" t="n">
        <v>2</v>
      </c>
      <c r="D295" s="15" t="n">
        <v>1</v>
      </c>
      <c r="E295" s="7" t="n">
        <v>846</v>
      </c>
      <c r="F295" s="5" t="inlineStr">
        <is>
          <t>Occupied</t>
        </is>
      </c>
      <c r="G295" s="17" t="n">
        <v>46118</v>
      </c>
      <c r="H295" s="17" t="n">
        <v>46118</v>
      </c>
      <c r="I295" s="5" t="inlineStr">
        <is>
          <t>New</t>
        </is>
      </c>
      <c r="J295" s="7" t="n">
        <v>1386</v>
      </c>
      <c r="K295" s="16">
        <f>IFERROR(J295/E295,"")</f>
        <v/>
      </c>
    </row>
    <row r="296">
      <c r="A296" s="5" t="inlineStr">
        <is>
          <t>2123</t>
        </is>
      </c>
      <c r="B296" s="5" t="inlineStr">
        <is>
          <t>2X1</t>
        </is>
      </c>
      <c r="C296" s="15" t="n">
        <v>2</v>
      </c>
      <c r="D296" s="15" t="n">
        <v>1</v>
      </c>
      <c r="E296" s="7" t="n">
        <v>846</v>
      </c>
      <c r="F296" s="5" t="inlineStr">
        <is>
          <t>Occupied</t>
        </is>
      </c>
      <c r="G296" s="17" t="n">
        <v>46175</v>
      </c>
      <c r="H296" s="17" t="n">
        <v>45810</v>
      </c>
      <c r="I296" s="5" t="inlineStr">
        <is>
          <t>Renewal</t>
        </is>
      </c>
      <c r="J296" s="7" t="n">
        <v>1423</v>
      </c>
      <c r="K296" s="16">
        <f>IFERROR(J296/E296,"")</f>
        <v/>
      </c>
    </row>
    <row r="297">
      <c r="A297" s="5" t="inlineStr">
        <is>
          <t>2124</t>
        </is>
      </c>
      <c r="B297" s="5" t="inlineStr">
        <is>
          <t>2X1</t>
        </is>
      </c>
      <c r="C297" s="15" t="n">
        <v>2</v>
      </c>
      <c r="D297" s="15" t="n">
        <v>1</v>
      </c>
      <c r="E297" s="7" t="n">
        <v>846</v>
      </c>
      <c r="F297" s="5" t="inlineStr">
        <is>
          <t>Occupied</t>
        </is>
      </c>
      <c r="G297" s="17" t="n">
        <v>46072</v>
      </c>
      <c r="H297" s="17" t="n">
        <v>45431</v>
      </c>
      <c r="I297" s="5" t="inlineStr">
        <is>
          <t>Renewal</t>
        </is>
      </c>
      <c r="J297" s="7" t="n">
        <v>1480</v>
      </c>
      <c r="K297" s="16">
        <f>IFERROR(J297/E297,"")</f>
        <v/>
      </c>
    </row>
    <row r="298">
      <c r="A298" s="5" t="inlineStr">
        <is>
          <t>2125</t>
        </is>
      </c>
      <c r="B298" s="5" t="inlineStr">
        <is>
          <t>1X1</t>
        </is>
      </c>
      <c r="C298" s="15" t="n">
        <v>1</v>
      </c>
      <c r="D298" s="15" t="n">
        <v>1</v>
      </c>
      <c r="E298" s="7" t="n">
        <v>720</v>
      </c>
      <c r="F298" s="5" t="inlineStr">
        <is>
          <t>Occupied</t>
        </is>
      </c>
      <c r="G298" s="17" t="n">
        <v>45884</v>
      </c>
      <c r="H298" s="17" t="n">
        <v>43419</v>
      </c>
      <c r="I298" s="5" t="inlineStr">
        <is>
          <t>Renewal</t>
        </is>
      </c>
      <c r="J298" s="7" t="n">
        <v>1240</v>
      </c>
      <c r="K298" s="16">
        <f>IFERROR(J298/E298,"")</f>
        <v/>
      </c>
    </row>
    <row r="299">
      <c r="A299" s="5" t="inlineStr">
        <is>
          <t>2126</t>
        </is>
      </c>
      <c r="B299" s="5" t="inlineStr">
        <is>
          <t>1X1</t>
        </is>
      </c>
      <c r="C299" s="15" t="n">
        <v>1</v>
      </c>
      <c r="D299" s="15" t="n">
        <v>1</v>
      </c>
      <c r="E299" s="7" t="n">
        <v>720</v>
      </c>
      <c r="F299" s="5" t="inlineStr">
        <is>
          <t>Occupied</t>
        </is>
      </c>
      <c r="G299" s="17" t="n">
        <v>46209</v>
      </c>
      <c r="H299" s="17" t="n">
        <v>45175</v>
      </c>
      <c r="I299" s="5" t="inlineStr">
        <is>
          <t>Renewal</t>
        </is>
      </c>
      <c r="J299" s="7" t="n">
        <v>1474</v>
      </c>
      <c r="K299" s="16">
        <f>IFERROR(J299/E299,"")</f>
        <v/>
      </c>
    </row>
    <row r="300">
      <c r="A300" s="5" t="inlineStr">
        <is>
          <t>2127</t>
        </is>
      </c>
      <c r="B300" s="5" t="inlineStr">
        <is>
          <t>1X1</t>
        </is>
      </c>
      <c r="C300" s="15" t="n">
        <v>1</v>
      </c>
      <c r="D300" s="15" t="n">
        <v>1</v>
      </c>
      <c r="E300" s="7" t="n">
        <v>720</v>
      </c>
      <c r="F300" s="5" t="inlineStr">
        <is>
          <t>Occupied</t>
        </is>
      </c>
      <c r="G300" s="17" t="n">
        <v>46203</v>
      </c>
      <c r="H300" s="17" t="n">
        <v>46203</v>
      </c>
      <c r="I300" s="5" t="inlineStr">
        <is>
          <t>New</t>
        </is>
      </c>
      <c r="J300" s="7" t="n">
        <v>1124</v>
      </c>
      <c r="K300" s="16">
        <f>IFERROR(J300/E300,"")</f>
        <v/>
      </c>
    </row>
    <row r="301">
      <c r="A301" s="5" t="inlineStr">
        <is>
          <t>2128</t>
        </is>
      </c>
      <c r="B301" s="5" t="inlineStr">
        <is>
          <t>1X1</t>
        </is>
      </c>
      <c r="C301" s="15" t="n">
        <v>1</v>
      </c>
      <c r="D301" s="15" t="n">
        <v>1</v>
      </c>
      <c r="E301" s="7" t="n">
        <v>720</v>
      </c>
      <c r="F301" s="5" t="inlineStr">
        <is>
          <t>Occupied</t>
        </is>
      </c>
      <c r="G301" s="17" t="n">
        <v>46227</v>
      </c>
      <c r="H301" s="17" t="n">
        <v>45832</v>
      </c>
      <c r="I301" s="5" t="inlineStr">
        <is>
          <t>Renewal</t>
        </is>
      </c>
      <c r="J301" s="7" t="n">
        <v>1720</v>
      </c>
      <c r="K301" s="16">
        <f>IFERROR(J301/E301,"")</f>
        <v/>
      </c>
    </row>
    <row r="302">
      <c r="A302" s="5" t="inlineStr">
        <is>
          <t>2129</t>
        </is>
      </c>
      <c r="B302" s="5" t="inlineStr">
        <is>
          <t>2X1</t>
        </is>
      </c>
      <c r="C302" s="15" t="n">
        <v>2</v>
      </c>
      <c r="D302" s="15" t="n">
        <v>1</v>
      </c>
      <c r="E302" s="7" t="n">
        <v>846</v>
      </c>
      <c r="F302" s="5" t="inlineStr">
        <is>
          <t>Occupied</t>
        </is>
      </c>
      <c r="G302" s="17" t="n">
        <v>46029</v>
      </c>
      <c r="H302" s="17" t="n">
        <v>46029</v>
      </c>
      <c r="I302" s="5" t="inlineStr">
        <is>
          <t>New</t>
        </is>
      </c>
      <c r="J302" s="7" t="n">
        <v>1328</v>
      </c>
      <c r="K302" s="16">
        <f>IFERROR(J302/E302,"")</f>
        <v/>
      </c>
    </row>
    <row r="303">
      <c r="A303" s="5" t="inlineStr">
        <is>
          <t>2130</t>
        </is>
      </c>
      <c r="B303" s="5" t="inlineStr">
        <is>
          <t>2X1</t>
        </is>
      </c>
      <c r="C303" s="15" t="n">
        <v>2</v>
      </c>
      <c r="D303" s="15" t="n">
        <v>1</v>
      </c>
      <c r="E303" s="7" t="n">
        <v>846</v>
      </c>
      <c r="F303" s="5" t="inlineStr">
        <is>
          <t>Occupied</t>
        </is>
      </c>
      <c r="G303" s="17" t="n">
        <v>46007</v>
      </c>
      <c r="H303" s="17" t="n">
        <v>46007</v>
      </c>
      <c r="I303" s="5" t="inlineStr">
        <is>
          <t>New</t>
        </is>
      </c>
      <c r="J303" s="7" t="n">
        <v>1328</v>
      </c>
      <c r="K303" s="16">
        <f>IFERROR(J303/E303,"")</f>
        <v/>
      </c>
    </row>
    <row r="304">
      <c r="A304" s="5" t="inlineStr">
        <is>
          <t>2131</t>
        </is>
      </c>
      <c r="B304" s="5" t="inlineStr">
        <is>
          <t>2X1R</t>
        </is>
      </c>
      <c r="C304" s="15" t="n">
        <v>2</v>
      </c>
      <c r="D304" s="15" t="n">
        <v>1</v>
      </c>
      <c r="E304" s="7" t="n">
        <v>846</v>
      </c>
      <c r="F304" s="5" t="inlineStr">
        <is>
          <t>Occupied</t>
        </is>
      </c>
      <c r="G304" s="17" t="n">
        <v>46073</v>
      </c>
      <c r="H304" s="17" t="n">
        <v>45311</v>
      </c>
      <c r="I304" s="5" t="inlineStr">
        <is>
          <t>Renewal</t>
        </is>
      </c>
      <c r="J304" s="7" t="n">
        <v>1461</v>
      </c>
      <c r="K304" s="16">
        <f>IFERROR(J304/E304,"")</f>
        <v/>
      </c>
    </row>
    <row r="305">
      <c r="A305" s="5" t="inlineStr">
        <is>
          <t>2132</t>
        </is>
      </c>
      <c r="B305" s="5" t="inlineStr">
        <is>
          <t>2X1</t>
        </is>
      </c>
      <c r="C305" s="15" t="n">
        <v>2</v>
      </c>
      <c r="D305" s="15" t="n">
        <v>1</v>
      </c>
      <c r="E305" s="7" t="n">
        <v>846</v>
      </c>
      <c r="F305" s="5" t="inlineStr">
        <is>
          <t>Occupied</t>
        </is>
      </c>
      <c r="G305" s="17" t="n">
        <v>45853</v>
      </c>
      <c r="H305" s="17" t="n">
        <v>43602</v>
      </c>
      <c r="I305" s="5" t="inlineStr">
        <is>
          <t>Renewal</t>
        </is>
      </c>
      <c r="J305" s="7" t="n">
        <v>1525</v>
      </c>
      <c r="K305" s="16">
        <f>IFERROR(J305/E305,"")</f>
        <v/>
      </c>
    </row>
    <row r="306">
      <c r="A306" s="5" t="inlineStr">
        <is>
          <t>2133</t>
        </is>
      </c>
      <c r="B306" s="5" t="inlineStr">
        <is>
          <t>1X1R</t>
        </is>
      </c>
      <c r="C306" s="15" t="n">
        <v>1</v>
      </c>
      <c r="D306" s="15" t="n">
        <v>1</v>
      </c>
      <c r="E306" s="7" t="n">
        <v>720</v>
      </c>
      <c r="F306" s="5" t="inlineStr">
        <is>
          <t>Occupied</t>
        </is>
      </c>
      <c r="G306" s="17" t="n">
        <v>45962</v>
      </c>
      <c r="H306" s="17" t="n">
        <v>45962</v>
      </c>
      <c r="I306" s="5" t="inlineStr">
        <is>
          <t>New</t>
        </is>
      </c>
      <c r="J306" s="7" t="n">
        <v>1113</v>
      </c>
      <c r="K306" s="16">
        <f>IFERROR(J306/E306,"")</f>
        <v/>
      </c>
    </row>
    <row r="307">
      <c r="A307" s="5" t="inlineStr">
        <is>
          <t>2134</t>
        </is>
      </c>
      <c r="B307" s="5" t="inlineStr">
        <is>
          <t>1X1R</t>
        </is>
      </c>
      <c r="C307" s="15" t="n">
        <v>1</v>
      </c>
      <c r="D307" s="15" t="n">
        <v>1</v>
      </c>
      <c r="E307" s="7" t="n">
        <v>720</v>
      </c>
      <c r="F307" s="5" t="inlineStr">
        <is>
          <t>Occupied</t>
        </is>
      </c>
      <c r="G307" s="17" t="n">
        <v>46113</v>
      </c>
      <c r="H307" s="17" t="n">
        <v>45018</v>
      </c>
      <c r="I307" s="5" t="inlineStr">
        <is>
          <t>Renewal</t>
        </is>
      </c>
      <c r="J307" s="7" t="n">
        <v>1458</v>
      </c>
      <c r="K307" s="16">
        <f>IFERROR(J307/E307,"")</f>
        <v/>
      </c>
    </row>
    <row r="308">
      <c r="A308" s="5" t="inlineStr">
        <is>
          <t>2135</t>
        </is>
      </c>
      <c r="B308" s="5" t="inlineStr">
        <is>
          <t>1X1</t>
        </is>
      </c>
      <c r="C308" s="15" t="n">
        <v>1</v>
      </c>
      <c r="D308" s="15" t="n">
        <v>1</v>
      </c>
      <c r="E308" s="7" t="n">
        <v>720</v>
      </c>
      <c r="F308" s="5" t="inlineStr">
        <is>
          <t>Occupied</t>
        </is>
      </c>
      <c r="G308" s="17" t="n">
        <v>46197</v>
      </c>
      <c r="H308" s="17" t="n">
        <v>45436</v>
      </c>
      <c r="I308" s="5" t="inlineStr">
        <is>
          <t>Renewal</t>
        </is>
      </c>
      <c r="J308" s="7" t="n">
        <v>1270</v>
      </c>
      <c r="K308" s="16">
        <f>IFERROR(J308/E308,"")</f>
        <v/>
      </c>
    </row>
    <row r="309">
      <c r="A309" s="5" t="inlineStr">
        <is>
          <t>2136</t>
        </is>
      </c>
      <c r="B309" s="5" t="inlineStr">
        <is>
          <t>1X1</t>
        </is>
      </c>
      <c r="C309" s="15" t="n">
        <v>1</v>
      </c>
      <c r="D309" s="15" t="n">
        <v>1</v>
      </c>
      <c r="E309" s="7" t="n">
        <v>720</v>
      </c>
      <c r="F309" s="5" t="inlineStr">
        <is>
          <t>Occupied</t>
        </is>
      </c>
      <c r="G309" s="17" t="n">
        <v>46219</v>
      </c>
      <c r="H309" s="17" t="n">
        <v>45489</v>
      </c>
      <c r="I309" s="5" t="inlineStr">
        <is>
          <t>Renewal</t>
        </is>
      </c>
      <c r="J309" s="7" t="n">
        <v>1706</v>
      </c>
      <c r="K309" s="16">
        <f>IFERROR(J309/E309,"")</f>
        <v/>
      </c>
    </row>
    <row r="310">
      <c r="A310" s="5" t="inlineStr">
        <is>
          <t>2137</t>
        </is>
      </c>
      <c r="B310" s="5" t="inlineStr">
        <is>
          <t>1X1</t>
        </is>
      </c>
      <c r="C310" s="15" t="n">
        <v>1</v>
      </c>
      <c r="D310" s="15" t="n">
        <v>1</v>
      </c>
      <c r="E310" s="7" t="n">
        <v>720</v>
      </c>
      <c r="F310" s="5" t="inlineStr">
        <is>
          <t>Occupied</t>
        </is>
      </c>
      <c r="G310" s="17" t="n">
        <v>46082</v>
      </c>
      <c r="H310" s="17" t="n">
        <v>41289</v>
      </c>
      <c r="I310" s="5" t="inlineStr">
        <is>
          <t>Renewal</t>
        </is>
      </c>
      <c r="J310" s="7" t="n">
        <v>1154</v>
      </c>
      <c r="K310" s="16">
        <f>IFERROR(J310/E310,"")</f>
        <v/>
      </c>
    </row>
    <row r="311">
      <c r="A311" s="5" t="inlineStr">
        <is>
          <t>2138</t>
        </is>
      </c>
      <c r="B311" s="5" t="inlineStr">
        <is>
          <t>1X1</t>
        </is>
      </c>
      <c r="C311" s="15" t="n">
        <v>1</v>
      </c>
      <c r="D311" s="15" t="n">
        <v>1</v>
      </c>
      <c r="E311" s="7" t="n">
        <v>720</v>
      </c>
      <c r="F311" s="5" t="inlineStr">
        <is>
          <t>Occupied</t>
        </is>
      </c>
      <c r="G311" s="17" t="n">
        <v>45901</v>
      </c>
      <c r="H311" s="17" t="n">
        <v>45188</v>
      </c>
      <c r="I311" s="5" t="inlineStr">
        <is>
          <t>Renewal</t>
        </is>
      </c>
      <c r="J311" s="7" t="n">
        <v>1400</v>
      </c>
      <c r="K311" s="16">
        <f>IFERROR(J311/E311,"")</f>
        <v/>
      </c>
    </row>
    <row r="312">
      <c r="A312" s="5" t="inlineStr">
        <is>
          <t>2139</t>
        </is>
      </c>
      <c r="B312" s="5" t="inlineStr">
        <is>
          <t>1X1</t>
        </is>
      </c>
      <c r="C312" s="15" t="n">
        <v>1</v>
      </c>
      <c r="D312" s="15" t="n">
        <v>1</v>
      </c>
      <c r="E312" s="7" t="n">
        <v>720</v>
      </c>
      <c r="F312" s="5" t="inlineStr">
        <is>
          <t>Occupied</t>
        </is>
      </c>
      <c r="G312" s="17" t="n">
        <v>45901</v>
      </c>
      <c r="H312" s="17" t="n">
        <v>40771</v>
      </c>
      <c r="I312" s="5" t="inlineStr">
        <is>
          <t>Renewal</t>
        </is>
      </c>
      <c r="J312" s="7" t="n">
        <v>1301</v>
      </c>
      <c r="K312" s="16">
        <f>IFERROR(J312/E312,"")</f>
        <v/>
      </c>
    </row>
    <row r="313">
      <c r="A313" s="5" t="inlineStr">
        <is>
          <t>2140</t>
        </is>
      </c>
      <c r="B313" s="5" t="inlineStr">
        <is>
          <t>1X1</t>
        </is>
      </c>
      <c r="C313" s="15" t="n">
        <v>1</v>
      </c>
      <c r="D313" s="15" t="n">
        <v>1</v>
      </c>
      <c r="E313" s="7" t="n">
        <v>720</v>
      </c>
      <c r="F313" s="5" t="inlineStr">
        <is>
          <t>Occupied</t>
        </is>
      </c>
      <c r="G313" s="17" t="n">
        <v>46135</v>
      </c>
      <c r="H313" s="17" t="n">
        <v>46135</v>
      </c>
      <c r="I313" s="5" t="inlineStr">
        <is>
          <t>New</t>
        </is>
      </c>
      <c r="J313" s="7" t="n">
        <v>1129</v>
      </c>
      <c r="K313" s="16">
        <f>IFERROR(J313/E313,"")</f>
        <v/>
      </c>
    </row>
    <row r="314">
      <c r="A314" s="5" t="inlineStr">
        <is>
          <t>2141</t>
        </is>
      </c>
      <c r="B314" s="5" t="inlineStr">
        <is>
          <t>1X1R</t>
        </is>
      </c>
      <c r="C314" s="15" t="n">
        <v>1</v>
      </c>
      <c r="D314" s="15" t="n">
        <v>1</v>
      </c>
      <c r="E314" s="7" t="n">
        <v>720</v>
      </c>
      <c r="F314" s="5" t="inlineStr">
        <is>
          <t>Occupied</t>
        </is>
      </c>
      <c r="G314" s="17" t="n">
        <v>46047</v>
      </c>
      <c r="H314" s="17" t="n">
        <v>45682</v>
      </c>
      <c r="I314" s="5" t="inlineStr">
        <is>
          <t>Renewal</t>
        </is>
      </c>
      <c r="J314" s="7" t="n">
        <v>1265</v>
      </c>
      <c r="K314" s="16">
        <f>IFERROR(J314/E314,"")</f>
        <v/>
      </c>
    </row>
    <row r="315">
      <c r="A315" s="5" t="inlineStr">
        <is>
          <t>2142</t>
        </is>
      </c>
      <c r="B315" s="5" t="inlineStr">
        <is>
          <t>1X1</t>
        </is>
      </c>
      <c r="C315" s="15" t="n">
        <v>1</v>
      </c>
      <c r="D315" s="15" t="n">
        <v>1</v>
      </c>
      <c r="E315" s="7" t="n">
        <v>720</v>
      </c>
      <c r="F315" s="5" t="inlineStr">
        <is>
          <t>Vacant</t>
        </is>
      </c>
      <c r="G315" s="12" t="n"/>
      <c r="H315" s="12" t="n"/>
      <c r="I315" s="12" t="n"/>
      <c r="J315" s="12" t="n"/>
      <c r="K315" s="16">
        <f>IFERROR(J315/E315,"")</f>
        <v/>
      </c>
    </row>
    <row r="316">
      <c r="A316" s="5" t="inlineStr">
        <is>
          <t>2143</t>
        </is>
      </c>
      <c r="B316" s="5" t="inlineStr">
        <is>
          <t>1X1</t>
        </is>
      </c>
      <c r="C316" s="15" t="n">
        <v>1</v>
      </c>
      <c r="D316" s="15" t="n">
        <v>1</v>
      </c>
      <c r="E316" s="7" t="n">
        <v>720</v>
      </c>
      <c r="F316" s="5" t="inlineStr">
        <is>
          <t>Occupied</t>
        </is>
      </c>
      <c r="G316" s="17" t="n">
        <v>45990</v>
      </c>
      <c r="H316" s="17" t="n">
        <v>43737</v>
      </c>
      <c r="I316" s="5" t="inlineStr">
        <is>
          <t>Renewal</t>
        </is>
      </c>
      <c r="J316" s="7" t="n">
        <v>1436</v>
      </c>
      <c r="K316" s="16">
        <f>IFERROR(J316/E316,"")</f>
        <v/>
      </c>
    </row>
    <row r="317">
      <c r="A317" s="5" t="inlineStr">
        <is>
          <t>2144</t>
        </is>
      </c>
      <c r="B317" s="5" t="inlineStr">
        <is>
          <t>1X1R</t>
        </is>
      </c>
      <c r="C317" s="15" t="n">
        <v>1</v>
      </c>
      <c r="D317" s="15" t="n">
        <v>1</v>
      </c>
      <c r="E317" s="7" t="n">
        <v>720</v>
      </c>
      <c r="F317" s="5" t="inlineStr">
        <is>
          <t>Occupied</t>
        </is>
      </c>
      <c r="G317" s="17" t="n">
        <v>46119</v>
      </c>
      <c r="H317" s="17" t="n">
        <v>46119</v>
      </c>
      <c r="I317" s="5" t="inlineStr">
        <is>
          <t>New</t>
        </is>
      </c>
      <c r="J317" s="7" t="n">
        <v>1129</v>
      </c>
      <c r="K317" s="16">
        <f>IFERROR(J317/E317,"")</f>
        <v/>
      </c>
    </row>
    <row r="318">
      <c r="A318" s="5" t="inlineStr">
        <is>
          <t>2145</t>
        </is>
      </c>
      <c r="B318" s="5" t="inlineStr">
        <is>
          <t>1X1</t>
        </is>
      </c>
      <c r="C318" s="15" t="n">
        <v>1</v>
      </c>
      <c r="D318" s="15" t="n">
        <v>1</v>
      </c>
      <c r="E318" s="7" t="n">
        <v>720</v>
      </c>
      <c r="F318" s="5" t="inlineStr">
        <is>
          <t>Occupied</t>
        </is>
      </c>
      <c r="G318" s="17" t="n">
        <v>46212</v>
      </c>
      <c r="H318" s="17" t="n">
        <v>45817</v>
      </c>
      <c r="I318" s="5" t="inlineStr">
        <is>
          <t>Renewal</t>
        </is>
      </c>
      <c r="J318" s="7" t="n">
        <v>1286</v>
      </c>
      <c r="K318" s="16">
        <f>IFERROR(J318/E318,"")</f>
        <v/>
      </c>
    </row>
    <row r="319">
      <c r="A319" s="5" t="inlineStr">
        <is>
          <t>2146</t>
        </is>
      </c>
      <c r="B319" s="5" t="inlineStr">
        <is>
          <t>1X1</t>
        </is>
      </c>
      <c r="C319" s="15" t="n">
        <v>1</v>
      </c>
      <c r="D319" s="15" t="n">
        <v>1</v>
      </c>
      <c r="E319" s="7" t="n">
        <v>720</v>
      </c>
      <c r="F319" s="5" t="inlineStr">
        <is>
          <t>Occupied</t>
        </is>
      </c>
      <c r="G319" s="17" t="n">
        <v>46210</v>
      </c>
      <c r="H319" s="17" t="n">
        <v>43380</v>
      </c>
      <c r="I319" s="5" t="inlineStr">
        <is>
          <t>Renewal</t>
        </is>
      </c>
      <c r="J319" s="7" t="n">
        <v>1434</v>
      </c>
      <c r="K319" s="16">
        <f>IFERROR(J319/E319,"")</f>
        <v/>
      </c>
    </row>
    <row r="320">
      <c r="A320" s="5" t="inlineStr">
        <is>
          <t>2147</t>
        </is>
      </c>
      <c r="B320" s="5" t="inlineStr">
        <is>
          <t>1X1R</t>
        </is>
      </c>
      <c r="C320" s="15" t="n">
        <v>1</v>
      </c>
      <c r="D320" s="15" t="n">
        <v>1</v>
      </c>
      <c r="E320" s="7" t="n">
        <v>720</v>
      </c>
      <c r="F320" s="5" t="inlineStr">
        <is>
          <t>Occupied</t>
        </is>
      </c>
      <c r="G320" s="17" t="n">
        <v>46023</v>
      </c>
      <c r="H320" s="17" t="n">
        <v>44944</v>
      </c>
      <c r="I320" s="5" t="inlineStr">
        <is>
          <t>Renewal</t>
        </is>
      </c>
      <c r="J320" s="7" t="n">
        <v>1405</v>
      </c>
      <c r="K320" s="16">
        <f>IFERROR(J320/E320,"")</f>
        <v/>
      </c>
    </row>
    <row r="321">
      <c r="A321" s="5" t="inlineStr">
        <is>
          <t>2148</t>
        </is>
      </c>
      <c r="B321" s="5" t="inlineStr">
        <is>
          <t>1X1R</t>
        </is>
      </c>
      <c r="C321" s="15" t="n">
        <v>1</v>
      </c>
      <c r="D321" s="15" t="n">
        <v>1</v>
      </c>
      <c r="E321" s="7" t="n">
        <v>720</v>
      </c>
      <c r="F321" s="5" t="inlineStr">
        <is>
          <t>Occupied</t>
        </is>
      </c>
      <c r="G321" s="17" t="n">
        <v>45968</v>
      </c>
      <c r="H321" s="17" t="n">
        <v>45968</v>
      </c>
      <c r="I321" s="5" t="inlineStr">
        <is>
          <t>New</t>
        </is>
      </c>
      <c r="J321" s="7" t="n">
        <v>1234</v>
      </c>
      <c r="K321" s="16">
        <f>IFERROR(J321/E321,"")</f>
        <v/>
      </c>
    </row>
    <row r="322">
      <c r="A322" s="5" t="inlineStr">
        <is>
          <t>2149</t>
        </is>
      </c>
      <c r="B322" s="5" t="inlineStr">
        <is>
          <t>1X1R</t>
        </is>
      </c>
      <c r="C322" s="15" t="n">
        <v>1</v>
      </c>
      <c r="D322" s="15" t="n">
        <v>1</v>
      </c>
      <c r="E322" s="7" t="n">
        <v>720</v>
      </c>
      <c r="F322" s="5" t="inlineStr">
        <is>
          <t>Occupied</t>
        </is>
      </c>
      <c r="G322" s="17" t="n">
        <v>46081</v>
      </c>
      <c r="H322" s="17" t="n">
        <v>46081</v>
      </c>
      <c r="I322" s="5" t="inlineStr">
        <is>
          <t>New</t>
        </is>
      </c>
      <c r="J322" s="7" t="n">
        <v>1160</v>
      </c>
      <c r="K322" s="16">
        <f>IFERROR(J322/E322,"")</f>
        <v/>
      </c>
    </row>
    <row r="323">
      <c r="A323" s="5" t="inlineStr">
        <is>
          <t>2150</t>
        </is>
      </c>
      <c r="B323" s="5" t="inlineStr">
        <is>
          <t>1X1R</t>
        </is>
      </c>
      <c r="C323" s="15" t="n">
        <v>1</v>
      </c>
      <c r="D323" s="15" t="n">
        <v>1</v>
      </c>
      <c r="E323" s="7" t="n">
        <v>720</v>
      </c>
      <c r="F323" s="5" t="inlineStr">
        <is>
          <t>Occupied</t>
        </is>
      </c>
      <c r="G323" s="17" t="n">
        <v>46202</v>
      </c>
      <c r="H323" s="17" t="n">
        <v>45441</v>
      </c>
      <c r="I323" s="5" t="inlineStr">
        <is>
          <t>Renewal</t>
        </is>
      </c>
      <c r="J323" s="7" t="n">
        <v>1274</v>
      </c>
      <c r="K323" s="16">
        <f>IFERROR(J323/E323,"")</f>
        <v/>
      </c>
    </row>
    <row r="324">
      <c r="A324" s="5" t="inlineStr">
        <is>
          <t>2151</t>
        </is>
      </c>
      <c r="B324" s="5" t="inlineStr">
        <is>
          <t>1X1</t>
        </is>
      </c>
      <c r="C324" s="15" t="n">
        <v>1</v>
      </c>
      <c r="D324" s="15" t="n">
        <v>1</v>
      </c>
      <c r="E324" s="7" t="n">
        <v>720</v>
      </c>
      <c r="F324" s="5" t="inlineStr">
        <is>
          <t>Vacant</t>
        </is>
      </c>
      <c r="G324" s="12" t="n"/>
      <c r="H324" s="12" t="n"/>
      <c r="I324" s="12" t="n"/>
      <c r="J324" s="12" t="n"/>
      <c r="K324" s="16">
        <f>IFERROR(J324/E324,"")</f>
        <v/>
      </c>
    </row>
    <row r="325">
      <c r="A325" s="5" t="inlineStr">
        <is>
          <t>2152</t>
        </is>
      </c>
      <c r="B325" s="5" t="inlineStr">
        <is>
          <t>1X1R</t>
        </is>
      </c>
      <c r="C325" s="15" t="n">
        <v>1</v>
      </c>
      <c r="D325" s="15" t="n">
        <v>1</v>
      </c>
      <c r="E325" s="7" t="n">
        <v>720</v>
      </c>
      <c r="F325" s="5" t="inlineStr">
        <is>
          <t>Occupied</t>
        </is>
      </c>
      <c r="G325" s="17" t="n">
        <v>45868</v>
      </c>
      <c r="H325" s="17" t="n">
        <v>45777</v>
      </c>
      <c r="I325" s="5" t="inlineStr">
        <is>
          <t>Renewal</t>
        </is>
      </c>
      <c r="J325" s="7" t="n">
        <v>1486</v>
      </c>
      <c r="K325" s="16">
        <f>IFERROR(J325/E325,"")</f>
        <v/>
      </c>
    </row>
    <row r="326">
      <c r="A326" s="5" t="inlineStr">
        <is>
          <t>2153</t>
        </is>
      </c>
      <c r="B326" s="5" t="inlineStr">
        <is>
          <t>1X1R</t>
        </is>
      </c>
      <c r="C326" s="15" t="n">
        <v>1</v>
      </c>
      <c r="D326" s="15" t="n">
        <v>1</v>
      </c>
      <c r="E326" s="7" t="n">
        <v>720</v>
      </c>
      <c r="F326" s="5" t="inlineStr">
        <is>
          <t>Vacant</t>
        </is>
      </c>
      <c r="G326" s="12" t="n"/>
      <c r="H326" s="12" t="n"/>
      <c r="I326" s="12" t="n"/>
      <c r="J326" s="12" t="n"/>
      <c r="K326" s="16">
        <f>IFERROR(J326/E326,"")</f>
        <v/>
      </c>
    </row>
    <row r="327">
      <c r="A327" s="5" t="inlineStr">
        <is>
          <t>2154</t>
        </is>
      </c>
      <c r="B327" s="5" t="inlineStr">
        <is>
          <t>1X1R</t>
        </is>
      </c>
      <c r="C327" s="15" t="n">
        <v>1</v>
      </c>
      <c r="D327" s="15" t="n">
        <v>1</v>
      </c>
      <c r="E327" s="7" t="n">
        <v>720</v>
      </c>
      <c r="F327" s="5" t="inlineStr">
        <is>
          <t>Occupied</t>
        </is>
      </c>
      <c r="G327" s="17" t="n">
        <v>45992</v>
      </c>
      <c r="H327" s="17" t="n">
        <v>44918</v>
      </c>
      <c r="I327" s="5" t="inlineStr">
        <is>
          <t>Renewal</t>
        </is>
      </c>
      <c r="J327" s="7" t="n">
        <v>1561</v>
      </c>
      <c r="K327" s="16">
        <f>IFERROR(J327/E327,"")</f>
        <v/>
      </c>
    </row>
    <row r="328">
      <c r="A328" s="5" t="inlineStr">
        <is>
          <t>2155</t>
        </is>
      </c>
      <c r="B328" s="5" t="inlineStr">
        <is>
          <t>1X1</t>
        </is>
      </c>
      <c r="C328" s="15" t="n">
        <v>1</v>
      </c>
      <c r="D328" s="15" t="n">
        <v>1</v>
      </c>
      <c r="E328" s="7" t="n">
        <v>720</v>
      </c>
      <c r="F328" s="5" t="inlineStr">
        <is>
          <t>Occupied</t>
        </is>
      </c>
      <c r="G328" s="17" t="n">
        <v>46205</v>
      </c>
      <c r="H328" s="17" t="n">
        <v>45537</v>
      </c>
      <c r="I328" s="5" t="inlineStr">
        <is>
          <t>Renewal</t>
        </is>
      </c>
      <c r="J328" s="7" t="n">
        <v>1373</v>
      </c>
      <c r="K328" s="16">
        <f>IFERROR(J328/E328,"")</f>
        <v/>
      </c>
    </row>
    <row r="329">
      <c r="A329" s="5" t="inlineStr">
        <is>
          <t>2156</t>
        </is>
      </c>
      <c r="B329" s="5" t="inlineStr">
        <is>
          <t>1X1R</t>
        </is>
      </c>
      <c r="C329" s="15" t="n">
        <v>1</v>
      </c>
      <c r="D329" s="15" t="n">
        <v>1</v>
      </c>
      <c r="E329" s="7" t="n">
        <v>720</v>
      </c>
      <c r="F329" s="5" t="inlineStr">
        <is>
          <t>Occupied</t>
        </is>
      </c>
      <c r="G329" s="17" t="n">
        <v>45922</v>
      </c>
      <c r="H329" s="17" t="n">
        <v>45922</v>
      </c>
      <c r="I329" s="5" t="inlineStr">
        <is>
          <t>New</t>
        </is>
      </c>
      <c r="J329" s="7" t="n">
        <v>1108</v>
      </c>
      <c r="K329" s="16">
        <f>IFERROR(J329/E329,"")</f>
        <v/>
      </c>
    </row>
    <row r="330">
      <c r="A330" s="5" t="inlineStr">
        <is>
          <t>2157</t>
        </is>
      </c>
      <c r="B330" s="5" t="inlineStr">
        <is>
          <t>1X1</t>
        </is>
      </c>
      <c r="C330" s="15" t="n">
        <v>1</v>
      </c>
      <c r="D330" s="15" t="n">
        <v>1</v>
      </c>
      <c r="E330" s="7" t="n">
        <v>720</v>
      </c>
      <c r="F330" s="5" t="inlineStr">
        <is>
          <t>Occupied</t>
        </is>
      </c>
      <c r="G330" s="17" t="n">
        <v>46138</v>
      </c>
      <c r="H330" s="17" t="n">
        <v>45742</v>
      </c>
      <c r="I330" s="5" t="inlineStr">
        <is>
          <t>Renewal</t>
        </is>
      </c>
      <c r="J330" s="7" t="n">
        <v>1352</v>
      </c>
      <c r="K330" s="16">
        <f>IFERROR(J330/E330,"")</f>
        <v/>
      </c>
    </row>
    <row r="331">
      <c r="A331" s="5" t="inlineStr">
        <is>
          <t>2158</t>
        </is>
      </c>
      <c r="B331" s="5" t="inlineStr">
        <is>
          <t>1X1R</t>
        </is>
      </c>
      <c r="C331" s="15" t="n">
        <v>1</v>
      </c>
      <c r="D331" s="15" t="n">
        <v>1</v>
      </c>
      <c r="E331" s="7" t="n">
        <v>720</v>
      </c>
      <c r="F331" s="5" t="inlineStr">
        <is>
          <t>Occupied</t>
        </is>
      </c>
      <c r="G331" s="17" t="n">
        <v>45904</v>
      </c>
      <c r="H331" s="17" t="n">
        <v>45904</v>
      </c>
      <c r="I331" s="5" t="inlineStr">
        <is>
          <t>New</t>
        </is>
      </c>
      <c r="J331" s="7" t="n">
        <v>1102</v>
      </c>
      <c r="K331" s="16">
        <f>IFERROR(J331/E331,"")</f>
        <v/>
      </c>
    </row>
    <row r="332">
      <c r="A332" s="5" t="inlineStr">
        <is>
          <t>2159</t>
        </is>
      </c>
      <c r="B332" s="5" t="inlineStr">
        <is>
          <t>1X1</t>
        </is>
      </c>
      <c r="C332" s="15" t="n">
        <v>1</v>
      </c>
      <c r="D332" s="15" t="n">
        <v>1</v>
      </c>
      <c r="E332" s="7" t="n">
        <v>720</v>
      </c>
      <c r="F332" s="5" t="inlineStr">
        <is>
          <t>Occupied</t>
        </is>
      </c>
      <c r="G332" s="17" t="n">
        <v>46181</v>
      </c>
      <c r="H332" s="17" t="n">
        <v>45420</v>
      </c>
      <c r="I332" s="5" t="inlineStr">
        <is>
          <t>Renewal</t>
        </is>
      </c>
      <c r="J332" s="7" t="n">
        <v>1314</v>
      </c>
      <c r="K332" s="16">
        <f>IFERROR(J332/E332,"")</f>
        <v/>
      </c>
    </row>
    <row r="333">
      <c r="A333" s="5" t="inlineStr">
        <is>
          <t>2160</t>
        </is>
      </c>
      <c r="B333" s="5" t="inlineStr">
        <is>
          <t>1X1R</t>
        </is>
      </c>
      <c r="C333" s="15" t="n">
        <v>1</v>
      </c>
      <c r="D333" s="15" t="n">
        <v>1</v>
      </c>
      <c r="E333" s="7" t="n">
        <v>720</v>
      </c>
      <c r="F333" s="5" t="inlineStr">
        <is>
          <t>Occupied</t>
        </is>
      </c>
      <c r="G333" s="17" t="n">
        <v>45967</v>
      </c>
      <c r="H333" s="17" t="n">
        <v>45602</v>
      </c>
      <c r="I333" s="5" t="inlineStr">
        <is>
          <t>Renewal</t>
        </is>
      </c>
      <c r="J333" s="7" t="n">
        <v>1348</v>
      </c>
      <c r="K333" s="16">
        <f>IFERROR(J333/E333,"")</f>
        <v/>
      </c>
    </row>
    <row r="334">
      <c r="A334" s="5" t="inlineStr">
        <is>
          <t>2161</t>
        </is>
      </c>
      <c r="B334" s="5" t="inlineStr">
        <is>
          <t>1X1R</t>
        </is>
      </c>
      <c r="C334" s="15" t="n">
        <v>1</v>
      </c>
      <c r="D334" s="15" t="n">
        <v>1</v>
      </c>
      <c r="E334" s="7" t="n">
        <v>720</v>
      </c>
      <c r="F334" s="5" t="inlineStr">
        <is>
          <t>Occupied</t>
        </is>
      </c>
      <c r="G334" s="17" t="n">
        <v>45999</v>
      </c>
      <c r="H334" s="17" t="n">
        <v>44750</v>
      </c>
      <c r="I334" s="5" t="inlineStr">
        <is>
          <t>Renewal</t>
        </is>
      </c>
      <c r="J334" s="7" t="n">
        <v>2079</v>
      </c>
      <c r="K334" s="16">
        <f>IFERROR(J334/E334,"")</f>
        <v/>
      </c>
    </row>
    <row r="335">
      <c r="A335" s="5" t="inlineStr">
        <is>
          <t>2162</t>
        </is>
      </c>
      <c r="B335" s="5" t="inlineStr">
        <is>
          <t>1X1R</t>
        </is>
      </c>
      <c r="C335" s="15" t="n">
        <v>1</v>
      </c>
      <c r="D335" s="15" t="n">
        <v>1</v>
      </c>
      <c r="E335" s="7" t="n">
        <v>720</v>
      </c>
      <c r="F335" s="5" t="inlineStr">
        <is>
          <t>Occupied</t>
        </is>
      </c>
      <c r="G335" s="17" t="n">
        <v>45913</v>
      </c>
      <c r="H335" s="17" t="n">
        <v>45913</v>
      </c>
      <c r="I335" s="5" t="inlineStr">
        <is>
          <t>New</t>
        </is>
      </c>
      <c r="J335" s="7" t="n">
        <v>1108</v>
      </c>
      <c r="K335" s="16">
        <f>IFERROR(J335/E335,"")</f>
        <v/>
      </c>
    </row>
    <row r="336">
      <c r="A336" s="5" t="inlineStr">
        <is>
          <t>2163</t>
        </is>
      </c>
      <c r="B336" s="5" t="inlineStr">
        <is>
          <t>1X1R</t>
        </is>
      </c>
      <c r="C336" s="15" t="n">
        <v>1</v>
      </c>
      <c r="D336" s="15" t="n">
        <v>1</v>
      </c>
      <c r="E336" s="7" t="n">
        <v>720</v>
      </c>
      <c r="F336" s="5" t="inlineStr">
        <is>
          <t>Occupied</t>
        </is>
      </c>
      <c r="G336" s="17" t="n">
        <v>46116</v>
      </c>
      <c r="H336" s="17" t="n">
        <v>44961</v>
      </c>
      <c r="I336" s="5" t="inlineStr">
        <is>
          <t>Renewal</t>
        </is>
      </c>
      <c r="J336" s="7" t="n">
        <v>1533</v>
      </c>
      <c r="K336" s="16">
        <f>IFERROR(J336/E336,"")</f>
        <v/>
      </c>
    </row>
    <row r="337">
      <c r="A337" s="5" t="inlineStr">
        <is>
          <t>2164</t>
        </is>
      </c>
      <c r="B337" s="5" t="inlineStr">
        <is>
          <t>1X1</t>
        </is>
      </c>
      <c r="C337" s="15" t="n">
        <v>1</v>
      </c>
      <c r="D337" s="15" t="n">
        <v>1</v>
      </c>
      <c r="E337" s="7" t="n">
        <v>720</v>
      </c>
      <c r="F337" s="5" t="inlineStr">
        <is>
          <t>Occupied</t>
        </is>
      </c>
      <c r="G337" s="17" t="n">
        <v>45882</v>
      </c>
      <c r="H337" s="17" t="n">
        <v>45578</v>
      </c>
      <c r="I337" s="5" t="inlineStr">
        <is>
          <t>Renewal</t>
        </is>
      </c>
      <c r="J337" s="7" t="n">
        <v>1370</v>
      </c>
      <c r="K337" s="16">
        <f>IFERROR(J337/E337,"")</f>
        <v/>
      </c>
    </row>
    <row r="338">
      <c r="A338" s="5" t="inlineStr">
        <is>
          <t>2167</t>
        </is>
      </c>
      <c r="B338" s="5" t="inlineStr">
        <is>
          <t>2X2R</t>
        </is>
      </c>
      <c r="C338" s="15" t="n">
        <v>2</v>
      </c>
      <c r="D338" s="15" t="n">
        <v>2</v>
      </c>
      <c r="E338" s="7" t="n">
        <v>1006</v>
      </c>
      <c r="F338" s="5" t="inlineStr">
        <is>
          <t>Occupied</t>
        </is>
      </c>
      <c r="G338" s="17" t="n">
        <v>46074</v>
      </c>
      <c r="H338" s="17" t="n">
        <v>44978</v>
      </c>
      <c r="I338" s="5" t="inlineStr">
        <is>
          <t>Renewal</t>
        </is>
      </c>
      <c r="J338" s="7" t="n">
        <v>1726</v>
      </c>
      <c r="K338" s="16">
        <f>IFERROR(J338/E338,"")</f>
        <v/>
      </c>
    </row>
    <row r="339">
      <c r="A339" s="5" t="inlineStr">
        <is>
          <t>2168</t>
        </is>
      </c>
      <c r="B339" s="5" t="inlineStr">
        <is>
          <t>2X2R</t>
        </is>
      </c>
      <c r="C339" s="15" t="n">
        <v>2</v>
      </c>
      <c r="D339" s="15" t="n">
        <v>2</v>
      </c>
      <c r="E339" s="7" t="n">
        <v>1006</v>
      </c>
      <c r="F339" s="5" t="inlineStr">
        <is>
          <t>Occupied</t>
        </is>
      </c>
      <c r="G339" s="17" t="n">
        <v>46091</v>
      </c>
      <c r="H339" s="17" t="n">
        <v>45757</v>
      </c>
      <c r="I339" s="5" t="inlineStr">
        <is>
          <t>Renewal</t>
        </is>
      </c>
      <c r="J339" s="7" t="n">
        <v>1641</v>
      </c>
      <c r="K339" s="16">
        <f>IFERROR(J339/E339,"")</f>
        <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K40"/>
  <sheetViews>
    <sheetView workbookViewId="0">
      <pane ySplit="4" topLeftCell="A5" activePane="bottomLeft" state="frozen"/>
      <selection pane="bottomLeft" activeCell="A1" sqref="A1"/>
    </sheetView>
  </sheetViews>
  <sheetFormatPr baseColWidth="8" defaultRowHeight="15"/>
  <cols>
    <col width="10" customWidth="1" min="1" max="1"/>
    <col width="16" customWidth="1" min="2" max="2"/>
    <col width="10" customWidth="1" min="3" max="3"/>
    <col width="11" customWidth="1" min="4" max="4"/>
    <col width="14" customWidth="1" min="5" max="5"/>
    <col width="15" customWidth="1" min="6" max="6"/>
    <col width="9" customWidth="1" min="7" max="7"/>
    <col width="15" customWidth="1" min="8" max="8"/>
    <col width="10" customWidth="1" min="9" max="9"/>
    <col width="21" customWidth="1" min="10" max="10"/>
    <col width="34" customWidth="1" min="11" max="11"/>
  </cols>
  <sheetData>
    <row r="1">
      <c r="A1" s="1" t="inlineStr">
        <is>
          <t>Unit mix summary</t>
        </is>
      </c>
    </row>
    <row r="2">
      <c r="A2" s="2" t="inlineStr">
        <is>
          <t>Sample Mesa Apt — as of 2026-08-31</t>
        </is>
      </c>
    </row>
    <row r="3">
      <c r="A3" s="2" t="inlineStr">
        <is>
          <t>AI Underwriting Pipeline — Sample Outputs</t>
        </is>
      </c>
    </row>
    <row r="4">
      <c r="A4" s="3" t="n"/>
      <c r="B4" s="3" t="n"/>
      <c r="C4" s="3" t="n"/>
      <c r="D4" s="3" t="n"/>
      <c r="E4" s="3" t="n"/>
      <c r="F4" s="3" t="n"/>
      <c r="G4" s="3" t="n"/>
      <c r="H4" s="3" t="n"/>
    </row>
    <row r="5">
      <c r="A5" s="13" t="inlineStr">
        <is>
          <t>Months lookback</t>
        </is>
      </c>
      <c r="B5" s="24" t="n">
        <v>12</v>
      </c>
      <c r="D5" s="13" t="inlineStr">
        <is>
          <t>As-of date</t>
        </is>
      </c>
      <c r="E5" s="27" t="n">
        <v>46265</v>
      </c>
      <c r="G5" s="13" t="inlineStr">
        <is>
          <t>New-tenant tol (days)</t>
        </is>
      </c>
      <c r="H5" s="24" t="n">
        <v>31</v>
      </c>
    </row>
    <row r="6">
      <c r="A6" s="2" t="inlineStr">
        <is>
          <t>Every window below is measured from the as-of date, never from today — a summary that silently re-windows when reopened next quarter is worse than none.</t>
        </is>
      </c>
    </row>
    <row r="8">
      <c r="A8" s="14" t="inlineStr">
        <is>
          <t>Bedroom</t>
        </is>
      </c>
      <c r="B8" s="14" t="inlineStr">
        <is>
          <t>Floor plan</t>
        </is>
      </c>
      <c r="C8" s="14" t="inlineStr">
        <is>
          <t>Avg SF</t>
        </is>
      </c>
      <c r="D8" s="14" t="inlineStr">
        <is>
          <t>Unit count</t>
        </is>
      </c>
      <c r="E8" s="14" t="inlineStr">
        <is>
          <t>In-place rent</t>
        </is>
      </c>
      <c r="F8" s="14" t="inlineStr">
        <is>
          <t>LEASES SIGNED rent</t>
        </is>
      </c>
      <c r="G8" s="14" t="inlineStr">
        <is>
          <t>Signed #</t>
        </is>
      </c>
      <c r="H8" s="14" t="inlineStr">
        <is>
          <t>NEW MOVE-IN rent</t>
        </is>
      </c>
      <c r="I8" s="14" t="inlineStr">
        <is>
          <t>Move-In #</t>
        </is>
      </c>
      <c r="J8" s="14" t="inlineStr">
        <is>
          <t>Market rent for model</t>
        </is>
      </c>
      <c r="K8" s="14" t="inlineStr">
        <is>
          <t>Basis</t>
        </is>
      </c>
    </row>
    <row r="9">
      <c r="A9" s="15" t="n">
        <v>1</v>
      </c>
      <c r="B9" s="5" t="inlineStr">
        <is>
          <t>1X1</t>
        </is>
      </c>
      <c r="C9" s="7">
        <f>IFERROR(AVERAGEIF('RR Raw data'!$B$6:$B$339,$B9,'RR Raw data'!$E$6:$E$339),"")</f>
        <v/>
      </c>
      <c r="D9" s="7">
        <f>COUNTIF('RR Raw data'!$B$6:$B$339,$B9)</f>
        <v/>
      </c>
      <c r="E9" s="7">
        <f>IFERROR(AVERAGEIFS('RR Raw data'!$J$6:$J$339,'RR Raw data'!$B$6:$B$339,$B9,'RR Raw data'!$F$6:$F$339,"Occupied"),"")</f>
        <v/>
      </c>
      <c r="F9" s="7" t="n">
        <v>1315.763157894737</v>
      </c>
      <c r="G9" s="7" t="n">
        <v>76</v>
      </c>
      <c r="H9" s="7" t="n">
        <v>1225.222222222222</v>
      </c>
      <c r="I9" s="7" t="n">
        <v>27</v>
      </c>
      <c r="J9" s="7" t="n">
        <v>1225.222222222222</v>
      </c>
      <c r="K9" s="5" t="inlineStr">
        <is>
          <t>New move-ins (n=27)</t>
        </is>
      </c>
    </row>
    <row r="10">
      <c r="A10" s="15" t="n">
        <v>1</v>
      </c>
      <c r="B10" s="5" t="inlineStr">
        <is>
          <t>1X1R</t>
        </is>
      </c>
      <c r="C10" s="7">
        <f>IFERROR(AVERAGEIF('RR Raw data'!$B$6:$B$339,$B10,'RR Raw data'!$E$6:$E$339),"")</f>
        <v/>
      </c>
      <c r="D10" s="7">
        <f>COUNTIF('RR Raw data'!$B$6:$B$339,$B10)</f>
        <v/>
      </c>
      <c r="E10" s="7">
        <f>IFERROR(AVERAGEIFS('RR Raw data'!$J$6:$J$339,'RR Raw data'!$B$6:$B$339,$B10,'RR Raw data'!$F$6:$F$339,"Occupied"),"")</f>
        <v/>
      </c>
      <c r="F10" s="7" t="n">
        <v>1295.333333333333</v>
      </c>
      <c r="G10" s="7" t="n">
        <v>66</v>
      </c>
      <c r="H10" s="7" t="n">
        <v>1167.961538461539</v>
      </c>
      <c r="I10" s="7" t="n">
        <v>26</v>
      </c>
      <c r="J10" s="7" t="n">
        <v>1167.961538461539</v>
      </c>
      <c r="K10" s="5" t="inlineStr">
        <is>
          <t>New move-ins (n=26)</t>
        </is>
      </c>
    </row>
    <row r="11">
      <c r="A11" s="15" t="n">
        <v>2</v>
      </c>
      <c r="B11" s="5" t="inlineStr">
        <is>
          <t>2X1</t>
        </is>
      </c>
      <c r="C11" s="7">
        <f>IFERROR(AVERAGEIF('RR Raw data'!$B$6:$B$339,$B11,'RR Raw data'!$E$6:$E$339),"")</f>
        <v/>
      </c>
      <c r="D11" s="7">
        <f>COUNTIF('RR Raw data'!$B$6:$B$339,$B11)</f>
        <v/>
      </c>
      <c r="E11" s="7">
        <f>IFERROR(AVERAGEIFS('RR Raw data'!$J$6:$J$339,'RR Raw data'!$B$6:$B$339,$B11,'RR Raw data'!$F$6:$F$339,"Occupied"),"")</f>
        <v/>
      </c>
      <c r="F11" s="7" t="n">
        <v>1494.53125</v>
      </c>
      <c r="G11" s="7" t="n">
        <v>32</v>
      </c>
      <c r="H11" s="7" t="n">
        <v>1355.214285714286</v>
      </c>
      <c r="I11" s="7" t="n">
        <v>14</v>
      </c>
      <c r="J11" s="7" t="n">
        <v>1355.214285714286</v>
      </c>
      <c r="K11" s="5" t="inlineStr">
        <is>
          <t>New move-ins (n=14)</t>
        </is>
      </c>
    </row>
    <row r="12">
      <c r="A12" s="15" t="n">
        <v>2</v>
      </c>
      <c r="B12" s="5" t="inlineStr">
        <is>
          <t>2X1R</t>
        </is>
      </c>
      <c r="C12" s="7">
        <f>IFERROR(AVERAGEIF('RR Raw data'!$B$6:$B$339,$B12,'RR Raw data'!$E$6:$E$339),"")</f>
        <v/>
      </c>
      <c r="D12" s="7">
        <f>COUNTIF('RR Raw data'!$B$6:$B$339,$B12)</f>
        <v/>
      </c>
      <c r="E12" s="7">
        <f>IFERROR(AVERAGEIFS('RR Raw data'!$J$6:$J$339,'RR Raw data'!$B$6:$B$339,$B12,'RR Raw data'!$F$6:$F$339,"Occupied"),"")</f>
        <v/>
      </c>
      <c r="F12" s="7" t="n">
        <v>1390.833333333333</v>
      </c>
      <c r="G12" s="7" t="n">
        <v>18</v>
      </c>
      <c r="H12" s="7" t="n">
        <v>1322.75</v>
      </c>
      <c r="I12" s="7" t="n">
        <v>12</v>
      </c>
      <c r="J12" s="7" t="n">
        <v>1322.75</v>
      </c>
      <c r="K12" s="5" t="inlineStr">
        <is>
          <t>New move-ins (n=12)</t>
        </is>
      </c>
    </row>
    <row r="13">
      <c r="A13" s="15" t="n">
        <v>2</v>
      </c>
      <c r="B13" s="5" t="inlineStr">
        <is>
          <t>2X2</t>
        </is>
      </c>
      <c r="C13" s="7">
        <f>IFERROR(AVERAGEIF('RR Raw data'!$B$6:$B$339,$B13,'RR Raw data'!$E$6:$E$339),"")</f>
        <v/>
      </c>
      <c r="D13" s="7">
        <f>COUNTIF('RR Raw data'!$B$6:$B$339,$B13)</f>
        <v/>
      </c>
      <c r="E13" s="7">
        <f>IFERROR(AVERAGEIFS('RR Raw data'!$J$6:$J$339,'RR Raw data'!$B$6:$B$339,$B13,'RR Raw data'!$F$6:$F$339,"Occupied"),"")</f>
        <v/>
      </c>
      <c r="F13" s="7" t="n">
        <v>1652.377777777778</v>
      </c>
      <c r="G13" s="7" t="n">
        <v>45</v>
      </c>
      <c r="H13" s="7" t="n">
        <v>1533.307692307692</v>
      </c>
      <c r="I13" s="7" t="n">
        <v>13</v>
      </c>
      <c r="J13" s="7" t="n">
        <v>1533.307692307692</v>
      </c>
      <c r="K13" s="5" t="inlineStr">
        <is>
          <t>New move-ins (n=13)</t>
        </is>
      </c>
    </row>
    <row r="14">
      <c r="A14" s="15" t="n">
        <v>2</v>
      </c>
      <c r="B14" s="5" t="inlineStr">
        <is>
          <t>2X2R</t>
        </is>
      </c>
      <c r="C14" s="7">
        <f>IFERROR(AVERAGEIF('RR Raw data'!$B$6:$B$339,$B14,'RR Raw data'!$E$6:$E$339),"")</f>
        <v/>
      </c>
      <c r="D14" s="7">
        <f>COUNTIF('RR Raw data'!$B$6:$B$339,$B14)</f>
        <v/>
      </c>
      <c r="E14" s="7">
        <f>IFERROR(AVERAGEIFS('RR Raw data'!$J$6:$J$339,'RR Raw data'!$B$6:$B$339,$B14,'RR Raw data'!$F$6:$F$339,"Occupied"),"")</f>
        <v/>
      </c>
      <c r="F14" s="7" t="n">
        <v>1565.735294117647</v>
      </c>
      <c r="G14" s="7" t="n">
        <v>34</v>
      </c>
      <c r="H14" s="7" t="n">
        <v>1422.4</v>
      </c>
      <c r="I14" s="7" t="n">
        <v>15</v>
      </c>
      <c r="J14" s="7" t="n">
        <v>1422.4</v>
      </c>
      <c r="K14" s="5" t="inlineStr">
        <is>
          <t>New move-ins (n=15)</t>
        </is>
      </c>
    </row>
    <row r="15">
      <c r="A15" s="15" t="n">
        <v>3</v>
      </c>
      <c r="B15" s="5" t="inlineStr">
        <is>
          <t>3X2A</t>
        </is>
      </c>
      <c r="C15" s="7">
        <f>IFERROR(AVERAGEIF('RR Raw data'!$B$6:$B$339,$B15,'RR Raw data'!$E$6:$E$339),"")</f>
        <v/>
      </c>
      <c r="D15" s="7">
        <f>COUNTIF('RR Raw data'!$B$6:$B$339,$B15)</f>
        <v/>
      </c>
      <c r="E15" s="7">
        <f>IFERROR(AVERAGEIFS('RR Raw data'!$J$6:$J$339,'RR Raw data'!$B$6:$B$339,$B15,'RR Raw data'!$F$6:$F$339,"Occupied"),"")</f>
        <v/>
      </c>
      <c r="F15" s="7" t="n">
        <v>1760.6</v>
      </c>
      <c r="G15" s="7" t="n">
        <v>5</v>
      </c>
      <c r="H15" s="7" t="n">
        <v>1687</v>
      </c>
      <c r="I15" s="7" t="n">
        <v>3</v>
      </c>
      <c r="J15" s="7" t="n">
        <v>1687</v>
      </c>
      <c r="K15" s="5" t="inlineStr">
        <is>
          <t>New move-ins (n=3)</t>
        </is>
      </c>
    </row>
    <row r="16">
      <c r="A16" s="15" t="n">
        <v>3</v>
      </c>
      <c r="B16" s="5" t="inlineStr">
        <is>
          <t>3X2AR</t>
        </is>
      </c>
      <c r="C16" s="7">
        <f>IFERROR(AVERAGEIF('RR Raw data'!$B$6:$B$339,$B16,'RR Raw data'!$E$6:$E$339),"")</f>
        <v/>
      </c>
      <c r="D16" s="7">
        <f>COUNTIF('RR Raw data'!$B$6:$B$339,$B16)</f>
        <v/>
      </c>
      <c r="E16" s="7">
        <f>IFERROR(AVERAGEIFS('RR Raw data'!$J$6:$J$339,'RR Raw data'!$B$6:$B$339,$B16,'RR Raw data'!$F$6:$F$339,"Occupied"),"")</f>
        <v/>
      </c>
      <c r="F16" s="7" t="n">
        <v>1915.714285714286</v>
      </c>
      <c r="G16" s="7" t="n">
        <v>7</v>
      </c>
      <c r="H16" s="7" t="n">
        <v>1853.25</v>
      </c>
      <c r="I16" s="7" t="n">
        <v>4</v>
      </c>
      <c r="J16" s="7" t="n">
        <v>1853.25</v>
      </c>
      <c r="K16" s="5" t="inlineStr">
        <is>
          <t>New move-ins (n=4)</t>
        </is>
      </c>
    </row>
    <row r="17">
      <c r="A17" s="15" t="n">
        <v>3</v>
      </c>
      <c r="B17" s="5" t="inlineStr">
        <is>
          <t>3X2B</t>
        </is>
      </c>
      <c r="C17" s="7">
        <f>IFERROR(AVERAGEIF('RR Raw data'!$B$6:$B$339,$B17,'RR Raw data'!$E$6:$E$339),"")</f>
        <v/>
      </c>
      <c r="D17" s="7">
        <f>COUNTIF('RR Raw data'!$B$6:$B$339,$B17)</f>
        <v/>
      </c>
      <c r="E17" s="7">
        <f>IFERROR(AVERAGEIFS('RR Raw data'!$J$6:$J$339,'RR Raw data'!$B$6:$B$339,$B17,'RR Raw data'!$F$6:$F$339,"Occupied"),"")</f>
        <v/>
      </c>
      <c r="F17" s="7" t="n">
        <v>2103</v>
      </c>
      <c r="G17" s="7" t="n">
        <v>2</v>
      </c>
      <c r="H17" s="7" t="n">
        <v>1948</v>
      </c>
      <c r="I17" s="7" t="n">
        <v>1</v>
      </c>
      <c r="J17" s="7" t="n">
        <v>1948</v>
      </c>
      <c r="K17" s="5" t="inlineStr">
        <is>
          <t>New move-ins (n=1)</t>
        </is>
      </c>
    </row>
    <row r="18">
      <c r="A18" s="15" t="n">
        <v>3</v>
      </c>
      <c r="B18" s="5" t="inlineStr">
        <is>
          <t>3X2BR</t>
        </is>
      </c>
      <c r="C18" s="7">
        <f>IFERROR(AVERAGEIF('RR Raw data'!$B$6:$B$339,$B18,'RR Raw data'!$E$6:$E$339),"")</f>
        <v/>
      </c>
      <c r="D18" s="7">
        <f>COUNTIF('RR Raw data'!$B$6:$B$339,$B18)</f>
        <v/>
      </c>
      <c r="E18" s="7">
        <f>IFERROR(AVERAGEIFS('RR Raw data'!$J$6:$J$339,'RR Raw data'!$B$6:$B$339,$B18,'RR Raw data'!$F$6:$F$339,"Occupied"),"")</f>
        <v/>
      </c>
      <c r="F18" s="7" t="n">
        <v>2288</v>
      </c>
      <c r="G18" s="7" t="n">
        <v>2</v>
      </c>
      <c r="H18" s="12" t="n"/>
      <c r="I18" s="7" t="n">
        <v>0</v>
      </c>
      <c r="J18" s="7" t="n">
        <v>2288</v>
      </c>
      <c r="K18" s="5" t="inlineStr">
        <is>
          <t>In-place — no new move-ins in window</t>
        </is>
      </c>
    </row>
    <row r="20">
      <c r="A20" s="19" t="n"/>
      <c r="B20" s="18" t="inlineStr">
        <is>
          <t>TOTAL</t>
        </is>
      </c>
      <c r="C20" s="20">
        <f>IFERROR(SUMPRODUCT($D$9:$D$18,$C$9:$C$18)/SUM($D$9:$D$18),"")</f>
        <v/>
      </c>
      <c r="D20" s="20">
        <f>SUM(D9:D18)</f>
        <v/>
      </c>
      <c r="E20" s="20">
        <f>IFERROR(AVERAGEIFS('RR Raw data'!$J$6:$J$339,'RR Raw data'!$F$6:$F$339,"Occupied"),"")</f>
        <v/>
      </c>
      <c r="F20" s="20">
        <f>IFERROR(SUMPRODUCT($F$9:$F$18,$G$9:$G$18)/SUM($G$9:$G$18),"")</f>
        <v/>
      </c>
      <c r="G20" s="20">
        <f>SUM(G9:G18)</f>
        <v/>
      </c>
      <c r="H20" s="20">
        <f>IFERROR(SUMPRODUCT($H$9:$H$18,$I$9:$I$18)/SUM($I$9:$I$18),"")</f>
        <v/>
      </c>
      <c r="I20" s="20">
        <f>SUM(I9:I18)</f>
        <v/>
      </c>
      <c r="J20" s="20">
        <f>IFERROR(SUMPRODUCT($D$9:$D$18,$J$9:$J$18)/SUM($D$9:$D$18),"")</f>
        <v/>
      </c>
      <c r="K20" s="18" t="inlineStr">
        <is>
          <t>Weighted by unit count.</t>
        </is>
      </c>
    </row>
    <row r="22">
      <c r="A22" s="4" t="inlineStr">
        <is>
          <t>Occupancy &amp; vacancy</t>
        </is>
      </c>
      <c r="B22" s="4" t="n"/>
      <c r="C22" s="4" t="n"/>
    </row>
    <row r="23">
      <c r="A23" s="5" t="inlineStr">
        <is>
          <t>Total units</t>
        </is>
      </c>
      <c r="B23" s="7">
        <f>D20</f>
        <v/>
      </c>
    </row>
    <row r="24">
      <c r="A24" s="5" t="inlineStr">
        <is>
          <t>Occupied units</t>
        </is>
      </c>
      <c r="B24" s="7" t="n">
        <v>313</v>
      </c>
    </row>
    <row r="25">
      <c r="A25" s="5" t="inlineStr">
        <is>
          <t>Vacant units</t>
        </is>
      </c>
      <c r="B25" s="7" t="n">
        <v>17</v>
      </c>
    </row>
    <row r="26">
      <c r="A26" s="5" t="inlineStr">
        <is>
          <t>Non-revenue units</t>
        </is>
      </c>
      <c r="B26" s="7" t="n">
        <v>4</v>
      </c>
      <c r="C26" s="6" t="inlineStr">
        <is>
          <t>Models and down units: in the stock, in neither occupancy bucket.</t>
        </is>
      </c>
    </row>
    <row r="27">
      <c r="A27" s="5" t="inlineStr">
        <is>
          <t>Occupancy</t>
        </is>
      </c>
      <c r="B27" s="11">
        <f>IFERROR(B24/B23,"")</f>
        <v/>
      </c>
    </row>
    <row r="28">
      <c r="A28" s="5" t="inlineStr">
        <is>
          <t>Vacancy</t>
        </is>
      </c>
      <c r="B28" s="11">
        <f>IFERROR(1-B24/B23,"")</f>
        <v/>
      </c>
      <c r="C28" s="6" t="inlineStr">
        <is>
          <t>The physical-vacancy input a model consumes.</t>
        </is>
      </c>
    </row>
    <row r="30">
      <c r="A30" s="4" t="inlineStr">
        <is>
          <t>Annualised turnover rate</t>
        </is>
      </c>
      <c r="B30" s="4" t="n"/>
      <c r="C30" s="4" t="n"/>
    </row>
    <row r="31">
      <c r="A31" s="5" t="inlineStr">
        <is>
          <t>Annualised turnover</t>
        </is>
      </c>
      <c r="B31" s="11" t="n">
        <v>0.344311377245509</v>
      </c>
      <c r="C31" s="6" t="inlineStr">
        <is>
          <t>Move-ins in the trailing 12 months, annualised against unit count.</t>
        </is>
      </c>
    </row>
    <row r="33">
      <c r="A33" s="4" t="inlineStr">
        <is>
          <t>New move-ins</t>
        </is>
      </c>
      <c r="B33" s="4" t="n"/>
      <c r="C33" s="4" t="n"/>
    </row>
    <row r="34">
      <c r="A34" s="5" t="inlineStr">
        <is>
          <t>Move-ins in window</t>
        </is>
      </c>
      <c r="B34" s="7" t="n">
        <v>115</v>
      </c>
      <c r="C34" s="6" t="inlineStr">
        <is>
          <t>Counted by MOVE-IN date, never by lease start — a renewal stamps a fresh lease start against a resident who moved in years ago.</t>
        </is>
      </c>
    </row>
    <row r="35">
      <c r="A35" s="5" t="inlineStr">
        <is>
          <t>Window (months)</t>
        </is>
      </c>
      <c r="B35" s="7" t="n">
        <v>12</v>
      </c>
    </row>
    <row r="36">
      <c r="A36" s="5" t="inlineStr">
        <is>
          <t>Share of units</t>
        </is>
      </c>
      <c r="B36" s="11" t="n">
        <v>0.344311377245509</v>
      </c>
    </row>
    <row r="38">
      <c r="A38" s="4" t="inlineStr">
        <is>
          <t>Notes</t>
        </is>
      </c>
      <c r="B38" s="4" t="n"/>
      <c r="C38" s="4" t="n"/>
    </row>
    <row r="39" ht="46" customHeight="1">
      <c r="A39" s="28" t="inlineStr">
        <is>
          <t>Market rent for model is the NEW MOVE-IN rent — residents whose move-in date falls inside the lookback window, whatever their lease type — where the plan has one, and the in-place average otherwise; the Basis column says which, per plan; a roll with no usable lease start or move-in date reads in-place outright. LEASES SIGNED is every classified lease started in the window, new and renewal together, and is shown for context only: a blend of new and renewal rents is a renewal average wearing a market-rent label, and on a stabilised property renewals outnumber new leases roughly three to two over twelve months.</t>
        </is>
      </c>
    </row>
    <row r="40" ht="32" customHeight="1">
      <c r="A40" s="28" t="inlineStr">
        <is>
          <t>The signed and move-in rents, their counts and market rent for model are values rather than formulas on purpose: they depend on the window above, and a formula would re-window itself the day this file is reopened. Unit count, average SF and in-place rent are live formulas over the Rent Roll tab.</t>
        </is>
      </c>
    </row>
  </sheetData>
  <pageMargins left="0.75" right="0.75" top="1" bottom="1" header="0.5" footer="0.5"/>
  <drawing xmlns:r="http://schemas.openxmlformats.org/officeDocument/2006/relationships" r:id="rId1"/>
</worksheet>
</file>

<file path=xl/worksheets/sheet11.xml><?xml version="1.0" encoding="utf-8"?>
<worksheet xmlns="http://schemas.openxmlformats.org/spreadsheetml/2006/main">
  <sheetPr>
    <outlinePr summaryBelow="1" summaryRight="1"/>
    <pageSetUpPr/>
  </sheetPr>
  <dimension ref="A1:H46"/>
  <sheetViews>
    <sheetView workbookViewId="0">
      <selection activeCell="A1" sqref="A1"/>
    </sheetView>
  </sheetViews>
  <sheetFormatPr baseColWidth="8" defaultRowHeight="15"/>
  <cols>
    <col width="38" customWidth="1" min="1" max="1"/>
    <col width="18" customWidth="1" min="2" max="2"/>
    <col width="18" customWidth="1" min="3" max="3"/>
    <col width="16" customWidth="1" min="4" max="4"/>
    <col width="14" customWidth="1" min="5" max="5"/>
    <col width="52" customWidth="1" min="6" max="6"/>
  </cols>
  <sheetData>
    <row r="1">
      <c r="A1" s="1" t="inlineStr">
        <is>
          <t>Rent roll audit trail</t>
        </is>
      </c>
    </row>
    <row r="2">
      <c r="A2" s="2" t="inlineStr">
        <is>
          <t>Sample Mesa Apt — as of 2026-08-31</t>
        </is>
      </c>
    </row>
    <row r="3">
      <c r="A3" s="2" t="inlineStr">
        <is>
          <t>AI Underwriting Pipeline — Sample Outputs</t>
        </is>
      </c>
    </row>
    <row r="4">
      <c r="A4" s="3" t="n"/>
      <c r="B4" s="3" t="n"/>
      <c r="C4" s="3" t="n"/>
      <c r="D4" s="3" t="n"/>
      <c r="E4" s="3" t="n"/>
      <c r="F4" s="3" t="n"/>
      <c r="G4" s="3" t="n"/>
      <c r="H4" s="3" t="n"/>
    </row>
    <row r="5">
      <c r="A5" s="4" t="inlineStr">
        <is>
          <t>Reconciliation</t>
        </is>
      </c>
      <c r="B5" s="4" t="n"/>
      <c r="C5" s="4" t="n"/>
      <c r="D5" s="4" t="n"/>
      <c r="E5" s="4" t="n"/>
      <c r="F5" s="4" t="n"/>
    </row>
    <row r="6">
      <c r="A6" s="29" t="inlineStr">
        <is>
          <t>Verdict</t>
        </is>
      </c>
      <c r="B6" s="29" t="inlineStr">
        <is>
          <t>PASS</t>
        </is>
      </c>
      <c r="C6" s="29" t="inlineStr">
        <is>
          <t>Units off by</t>
        </is>
      </c>
      <c r="D6" s="22" t="n">
        <v>0</v>
      </c>
      <c r="E6" s="29" t="inlineStr">
        <is>
          <t>Market rent off by</t>
        </is>
      </c>
      <c r="F6" s="22" t="n">
        <v>0</v>
      </c>
    </row>
    <row r="7">
      <c r="A7" s="2" t="inlineStr">
        <is>
          <t>Unit count (tolerance 0) and the export's stated market-rent total (tolerance $1), plus every duplicate row retaining the in-place lease and no rent-readback mismatch. FAIL on any; NOT CHECKED when the export states no count or no total to tie to; PASS only when everything ran and tied.</t>
        </is>
      </c>
    </row>
    <row r="9">
      <c r="A9" s="4" t="inlineStr">
        <is>
          <t>Rent-roll tie-outs</t>
        </is>
      </c>
      <c r="B9" s="4" t="n"/>
      <c r="C9" s="4" t="n"/>
      <c r="D9" s="4" t="n"/>
      <c r="E9" s="4" t="n"/>
      <c r="F9" s="4" t="n"/>
    </row>
    <row r="10">
      <c r="A10" s="14" t="inlineStr">
        <is>
          <t>Check</t>
        </is>
      </c>
      <c r="B10" s="14" t="inlineStr">
        <is>
          <t>Our calc</t>
        </is>
      </c>
      <c r="C10" s="14" t="inlineStr">
        <is>
          <t>Source</t>
        </is>
      </c>
      <c r="D10" s="14" t="inlineStr">
        <is>
          <t>Difference</t>
        </is>
      </c>
      <c r="E10" s="14" t="inlineStr">
        <is>
          <t>Status</t>
        </is>
      </c>
      <c r="F10" s="14" t="inlineStr">
        <is>
          <t>Note</t>
        </is>
      </c>
    </row>
    <row r="11">
      <c r="A11" s="5" t="inlineStr">
        <is>
          <t>Total units</t>
        </is>
      </c>
      <c r="B11" s="7" t="n">
        <v>334</v>
      </c>
      <c r="C11" s="7" t="n">
        <v>334</v>
      </c>
      <c r="D11" s="7" t="n">
        <v>0</v>
      </c>
      <c r="E11" s="5" t="inlineStr">
        <is>
          <t>OK</t>
        </is>
      </c>
      <c r="F11" s="26" t="inlineStr">
        <is>
          <t>Unit count after de-duplicating rows for units listed twice mid-turnover.</t>
        </is>
      </c>
    </row>
    <row r="12">
      <c r="A12" s="5" t="inlineStr">
        <is>
          <t>Total square feet</t>
        </is>
      </c>
      <c r="B12" s="7" t="n">
        <v>285882</v>
      </c>
      <c r="C12" s="7" t="n">
        <v>285882</v>
      </c>
      <c r="D12" s="7" t="n">
        <v>0</v>
      </c>
      <c r="E12" s="5" t="inlineStr">
        <is>
          <t>OK</t>
        </is>
      </c>
      <c r="F12" s="26" t="inlineStr">
        <is>
          <t>This project's own addition — the operator's rent-roll skill has no square-footage tie-out. It earns its place because square footage is what the de-duplication is checked against: dropping the wrong duplicate row changes the total.</t>
        </is>
      </c>
    </row>
    <row r="13">
      <c r="A13" s="5" t="inlineStr">
        <is>
          <t>Occupied units (physical)</t>
        </is>
      </c>
      <c r="B13" s="7" t="n">
        <v>313</v>
      </c>
      <c r="C13" s="7" t="n">
        <v>313</v>
      </c>
      <c r="D13" s="7" t="n">
        <v>0</v>
      </c>
      <c r="E13" s="5" t="inlineStr">
        <is>
          <t>OK</t>
        </is>
      </c>
      <c r="F13" s="26" t="inlineStr">
        <is>
          <t>Against the source's own status buckets: Occupied + Notice Available + Notice Rented. A resident on notice has not moved out, so the source's 'Occupied' bucket alone is a LEASING status, not physical occupancy.</t>
        </is>
      </c>
    </row>
    <row r="14">
      <c r="A14" s="5" t="inlineStr">
        <is>
          <t>Occupancy</t>
        </is>
      </c>
      <c r="B14" s="11" t="n">
        <v>0.937125748502994</v>
      </c>
      <c r="C14" s="11" t="n">
        <v>0.937125748502994</v>
      </c>
      <c r="D14" s="11" t="n">
        <v>0</v>
      </c>
      <c r="E14" s="5" t="inlineStr">
        <is>
          <t>OK</t>
        </is>
      </c>
      <c r="F14" s="26" t="inlineStr">
        <is>
          <t>PHYSICAL occupancy: 313 of 334 units. Residents on notice count as occupied; down, model and employee units do not. Economic occupancy is a different number and is not this one.</t>
        </is>
      </c>
    </row>
    <row r="15">
      <c r="A15" s="5" t="inlineStr">
        <is>
          <t>Market rent (monthly total)</t>
        </is>
      </c>
      <c r="B15" s="7" t="n">
        <v>470988</v>
      </c>
      <c r="C15" s="7" t="n">
        <v>470988</v>
      </c>
      <c r="D15" s="7" t="n">
        <v>0</v>
      </c>
      <c r="E15" s="5" t="inlineStr">
        <is>
          <t>OK</t>
        </is>
      </c>
      <c r="F15" s="26" t="inlineStr">
        <is>
          <t>Validates row COMPLETENESS — 334 units counted once each, none dropped or double-counted. It does NOT validate which row was kept on a duplicate: all 6 readable turnover pair(s) carry the same market rent on both rows, so this total is identical under either de-duplication rule while in-place rent is not. The row CHOICE is checked separately below.</t>
        </is>
      </c>
    </row>
    <row r="16">
      <c r="A16" s="5" t="inlineStr">
        <is>
          <t>In-place rent (monthly total)</t>
        </is>
      </c>
      <c r="B16" s="7" t="n">
        <v>457414</v>
      </c>
      <c r="C16" s="7" t="n">
        <v>488975</v>
      </c>
      <c r="D16" s="7" t="n">
        <v>-31561</v>
      </c>
      <c r="E16" s="5" t="inlineStr">
        <is>
          <t>INFO</t>
        </is>
      </c>
      <c r="F16" s="26" t="inlineStr">
        <is>
          <t>Shown for the reader, not scored: the export's current-rent total is its per-status summary, which carries a rent on model, unrentable and vacant units; in-place rent is occupied units only. The gate's rent half is the market-rent total above, which the export states on the same per-unit basis.</t>
        </is>
      </c>
    </row>
    <row r="17">
      <c r="A17" s="5" t="inlineStr">
        <is>
          <t>Duplicate rows: kept the in-place lease</t>
        </is>
      </c>
      <c r="B17" s="7" t="n">
        <v>6</v>
      </c>
      <c r="C17" s="7" t="n">
        <v>6</v>
      </c>
      <c r="D17" s="7" t="n">
        <v>0</v>
      </c>
      <c r="E17" s="5" t="inlineStr">
        <is>
          <t>OK</t>
        </is>
      </c>
      <c r="F17" s="26" t="inlineStr">
        <is>
          <t>6 unit(s) listed twice; every one where an in-place row was available retained it (1 had none — 2107, where the alternative row carries no status and no rent, so keeping the other is correct). Keeping the other row instead would move in-place rent by $4,823/mo ($57,876/yr) — which the market-rent tie-out above cannot see.</t>
        </is>
      </c>
    </row>
    <row r="18">
      <c r="A18" s="5" t="inlineStr">
        <is>
          <t>Occupied units</t>
        </is>
      </c>
      <c r="B18" s="7" t="n">
        <v>313</v>
      </c>
      <c r="C18" s="12" t="n"/>
      <c r="D18" s="12" t="n"/>
      <c r="E18" s="5" t="inlineStr">
        <is>
          <t>INFO</t>
        </is>
      </c>
      <c r="F18" s="26" t="inlineStr">
        <is>
          <t>The numerator above, stated separately so the ratio can be re-derived.</t>
        </is>
      </c>
    </row>
    <row r="20">
      <c r="A20" s="13" t="inlineStr">
        <is>
          <t>6/6 tie-outs OK</t>
        </is>
      </c>
    </row>
    <row r="21">
      <c r="A21" s="2" t="inlineStr">
        <is>
          <t>A total the source export never printed reads NOT CHECKED and stays in the denominator above — excluding it would let a check that could not run flatter the ratio. Occupancy here is PHYSICAL: 313/334 units, physical. Down, model and employee units count as vacant.</t>
        </is>
      </c>
    </row>
    <row r="23">
      <c r="A23" s="4" t="inlineStr">
        <is>
          <t>Duplicate rows — 6 unit(s) listed twice</t>
        </is>
      </c>
      <c r="B23" s="4" t="n"/>
      <c r="C23" s="4" t="n"/>
      <c r="D23" s="4" t="n"/>
      <c r="E23" s="4" t="n"/>
      <c r="F23" s="4" t="n"/>
    </row>
    <row r="24">
      <c r="A24" s="14" t="inlineStr">
        <is>
          <t>Unit</t>
        </is>
      </c>
      <c r="B24" s="14" t="inlineStr">
        <is>
          <t>Kept row</t>
        </is>
      </c>
      <c r="C24" s="14" t="inlineStr">
        <is>
          <t>Kept status</t>
        </is>
      </c>
      <c r="D24" s="14" t="inlineStr">
        <is>
          <t>Kept rent</t>
        </is>
      </c>
      <c r="E24" s="14" t="inlineStr">
        <is>
          <t>Rows not counted</t>
        </is>
      </c>
      <c r="F24" s="14" t="inlineStr">
        <is>
          <t>Why</t>
        </is>
      </c>
    </row>
    <row r="25">
      <c r="A25" s="5" t="inlineStr">
        <is>
          <t>1060</t>
        </is>
      </c>
      <c r="B25" s="7" t="n">
        <v>64</v>
      </c>
      <c r="C25" s="5" t="inlineStr">
        <is>
          <t>Current</t>
        </is>
      </c>
      <c r="D25" s="7" t="n">
        <v>1218</v>
      </c>
      <c r="E25" s="5" t="inlineStr">
        <is>
          <t>row 63: New, $0</t>
        </is>
      </c>
      <c r="F25" s="26" t="inlineStr">
        <is>
          <t>Kept the row whose lease status is the in-place one ('Current'); the other row is the incoming lease.</t>
        </is>
      </c>
    </row>
    <row r="26">
      <c r="A26" s="5" t="inlineStr">
        <is>
          <t>1077</t>
        </is>
      </c>
      <c r="B26" s="7" t="n">
        <v>82</v>
      </c>
      <c r="C26" s="5" t="inlineStr">
        <is>
          <t>Current</t>
        </is>
      </c>
      <c r="D26" s="7" t="n">
        <v>2397</v>
      </c>
      <c r="E26" s="5" t="inlineStr">
        <is>
          <t>row 81: New, $0</t>
        </is>
      </c>
      <c r="F26" s="26" t="inlineStr">
        <is>
          <t>Kept the row whose lease status is the in-place one ('Current'); the other row is the incoming lease.</t>
        </is>
      </c>
    </row>
    <row r="27">
      <c r="A27" s="5" t="inlineStr">
        <is>
          <t>1104</t>
        </is>
      </c>
      <c r="B27" s="7" t="n">
        <v>110</v>
      </c>
      <c r="C27" s="5" t="inlineStr">
        <is>
          <t>Current</t>
        </is>
      </c>
      <c r="D27" s="7" t="n">
        <v>2067</v>
      </c>
      <c r="E27" s="5" t="inlineStr">
        <is>
          <t>row 109: New, $1,606</t>
        </is>
      </c>
      <c r="F27" s="26" t="inlineStr">
        <is>
          <t>Kept the row whose lease status is the in-place one ('Current'); the other row is the incoming lease.</t>
        </is>
      </c>
    </row>
    <row r="28">
      <c r="A28" s="5" t="inlineStr">
        <is>
          <t>1146</t>
        </is>
      </c>
      <c r="B28" s="7" t="n">
        <v>153</v>
      </c>
      <c r="C28" s="5" t="inlineStr">
        <is>
          <t>Current</t>
        </is>
      </c>
      <c r="D28" s="7" t="n">
        <v>1555</v>
      </c>
      <c r="E28" s="5" t="inlineStr">
        <is>
          <t>row 152: New, $1,255</t>
        </is>
      </c>
      <c r="F28" s="26" t="inlineStr">
        <is>
          <t>Kept the row whose lease status is the in-place one ('Current'); the other row is the incoming lease.</t>
        </is>
      </c>
    </row>
    <row r="29">
      <c r="A29" s="5" t="inlineStr">
        <is>
          <t>2021</t>
        </is>
      </c>
      <c r="B29" s="7" t="n">
        <v>197</v>
      </c>
      <c r="C29" s="5" t="inlineStr">
        <is>
          <t>Current</t>
        </is>
      </c>
      <c r="D29" s="7" t="n">
        <v>1823</v>
      </c>
      <c r="E29" s="5" t="inlineStr">
        <is>
          <t>row 196: New, $1,376</t>
        </is>
      </c>
      <c r="F29" s="26" t="inlineStr">
        <is>
          <t>Kept the row whose lease status is the in-place one ('Current'); the other row is the incoming lease.</t>
        </is>
      </c>
    </row>
    <row r="30">
      <c r="A30" s="5" t="inlineStr">
        <is>
          <t>2107</t>
        </is>
      </c>
      <c r="B30" s="7" t="n">
        <v>283</v>
      </c>
      <c r="C30" s="5" t="inlineStr">
        <is>
          <t>New</t>
        </is>
      </c>
      <c r="D30" s="7" t="n">
        <v>1376</v>
      </c>
      <c r="E30" s="5" t="inlineStr">
        <is>
          <t>row 284: no status, $0</t>
        </is>
      </c>
      <c r="F30" s="26" t="inlineStr">
        <is>
          <t>No row carries the in-place status ('Current'); kept the row with a stated rent and a status, which is the lease in place on the as-of date.</t>
        </is>
      </c>
    </row>
    <row r="32">
      <c r="A32" s="4" t="inlineStr">
        <is>
          <t>Rent readback — 10 units, sampled reproducibly</t>
        </is>
      </c>
      <c r="B32" s="4" t="n"/>
      <c r="C32" s="4" t="n"/>
      <c r="D32" s="4" t="n"/>
      <c r="E32" s="4" t="n"/>
      <c r="F32" s="4" t="n"/>
    </row>
    <row r="33">
      <c r="A33" s="14" t="inlineStr">
        <is>
          <t>Unit</t>
        </is>
      </c>
      <c r="B33" s="14" t="inlineStr">
        <is>
          <t>Plan</t>
        </is>
      </c>
      <c r="C33" s="14" t="inlineStr">
        <is>
          <t>Our in-place rent</t>
        </is>
      </c>
      <c r="D33" s="14" t="inlineStr">
        <is>
          <t>Source cell value</t>
        </is>
      </c>
      <c r="E33" s="14" t="inlineStr">
        <is>
          <t>Source locator</t>
        </is>
      </c>
      <c r="F33" s="14" t="inlineStr">
        <is>
          <t>Status</t>
        </is>
      </c>
    </row>
    <row r="34">
      <c r="A34" s="5" t="inlineStr">
        <is>
          <t>1022</t>
        </is>
      </c>
      <c r="B34" s="5" t="inlineStr">
        <is>
          <t>2X1R</t>
        </is>
      </c>
      <c r="C34" s="7" t="n">
        <v>1388</v>
      </c>
      <c r="D34" s="7" t="n">
        <v>1388</v>
      </c>
      <c r="E34" s="5" t="inlineStr">
        <is>
          <t>HG_RMOROLLE!N25</t>
        </is>
      </c>
      <c r="F34" s="5" t="inlineStr">
        <is>
          <t>OK</t>
        </is>
      </c>
    </row>
    <row r="35">
      <c r="A35" s="5" t="inlineStr">
        <is>
          <t>1027</t>
        </is>
      </c>
      <c r="B35" s="5" t="inlineStr">
        <is>
          <t>2X2R</t>
        </is>
      </c>
      <c r="C35" s="7" t="n">
        <v>1307</v>
      </c>
      <c r="D35" s="7" t="n">
        <v>1307</v>
      </c>
      <c r="E35" s="5" t="inlineStr">
        <is>
          <t>HG_RMOROLLE!N30</t>
        </is>
      </c>
      <c r="F35" s="5" t="inlineStr">
        <is>
          <t>OK</t>
        </is>
      </c>
    </row>
    <row r="36">
      <c r="A36" s="5" t="inlineStr">
        <is>
          <t>1030</t>
        </is>
      </c>
      <c r="B36" s="5" t="inlineStr">
        <is>
          <t>1X1R</t>
        </is>
      </c>
      <c r="C36" s="7" t="n">
        <v>1653</v>
      </c>
      <c r="D36" s="7" t="n">
        <v>1653</v>
      </c>
      <c r="E36" s="5" t="inlineStr">
        <is>
          <t>HG_RMOROLLE!N33</t>
        </is>
      </c>
      <c r="F36" s="5" t="inlineStr">
        <is>
          <t>OK</t>
        </is>
      </c>
    </row>
    <row r="37">
      <c r="A37" s="5" t="inlineStr">
        <is>
          <t>1041</t>
        </is>
      </c>
      <c r="B37" s="5" t="inlineStr">
        <is>
          <t>1X1</t>
        </is>
      </c>
      <c r="C37" s="7" t="n">
        <v>1224</v>
      </c>
      <c r="D37" s="7" t="n">
        <v>1224</v>
      </c>
      <c r="E37" s="5" t="inlineStr">
        <is>
          <t>HG_RMOROLLE!N44</t>
        </is>
      </c>
      <c r="F37" s="5" t="inlineStr">
        <is>
          <t>OK</t>
        </is>
      </c>
    </row>
    <row r="38">
      <c r="A38" s="5" t="inlineStr">
        <is>
          <t>1079</t>
        </is>
      </c>
      <c r="B38" s="5" t="inlineStr">
        <is>
          <t>3X2AR</t>
        </is>
      </c>
      <c r="C38" s="7" t="n">
        <v>1998</v>
      </c>
      <c r="D38" s="7" t="n">
        <v>1998</v>
      </c>
      <c r="E38" s="5" t="inlineStr">
        <is>
          <t>HG_RMOROLLE!N84</t>
        </is>
      </c>
      <c r="F38" s="5" t="inlineStr">
        <is>
          <t>OK</t>
        </is>
      </c>
    </row>
    <row r="39">
      <c r="A39" s="5" t="inlineStr">
        <is>
          <t>1100</t>
        </is>
      </c>
      <c r="B39" s="5" t="inlineStr">
        <is>
          <t>2X2R</t>
        </is>
      </c>
      <c r="C39" s="7" t="n">
        <v>1470</v>
      </c>
      <c r="D39" s="7" t="n">
        <v>1470</v>
      </c>
      <c r="E39" s="5" t="inlineStr">
        <is>
          <t>HG_RMOROLLE!N105</t>
        </is>
      </c>
      <c r="F39" s="5" t="inlineStr">
        <is>
          <t>OK</t>
        </is>
      </c>
    </row>
    <row r="40">
      <c r="A40" s="5" t="inlineStr">
        <is>
          <t>1144</t>
        </is>
      </c>
      <c r="B40" s="5" t="inlineStr">
        <is>
          <t>1X1R</t>
        </is>
      </c>
      <c r="C40" s="7" t="n">
        <v>1351</v>
      </c>
      <c r="D40" s="7" t="n">
        <v>1351</v>
      </c>
      <c r="E40" s="5" t="inlineStr">
        <is>
          <t>HG_RMOROLLE!N150</t>
        </is>
      </c>
      <c r="F40" s="5" t="inlineStr">
        <is>
          <t>OK</t>
        </is>
      </c>
    </row>
    <row r="41">
      <c r="A41" s="5" t="inlineStr">
        <is>
          <t>1158</t>
        </is>
      </c>
      <c r="B41" s="5" t="inlineStr">
        <is>
          <t>1X1R</t>
        </is>
      </c>
      <c r="C41" s="7" t="n">
        <v>1181</v>
      </c>
      <c r="D41" s="7" t="n">
        <v>1181</v>
      </c>
      <c r="E41" s="5" t="inlineStr">
        <is>
          <t>HG_RMOROLLE!N165</t>
        </is>
      </c>
      <c r="F41" s="5" t="inlineStr">
        <is>
          <t>OK</t>
        </is>
      </c>
    </row>
    <row r="42">
      <c r="A42" s="5" t="inlineStr">
        <is>
          <t>1167</t>
        </is>
      </c>
      <c r="B42" s="5" t="inlineStr">
        <is>
          <t>2X2</t>
        </is>
      </c>
      <c r="C42" s="7" t="n">
        <v>1748</v>
      </c>
      <c r="D42" s="7" t="n">
        <v>1748</v>
      </c>
      <c r="E42" s="5" t="inlineStr">
        <is>
          <t>HG_RMOROLLE!N174</t>
        </is>
      </c>
      <c r="F42" s="5" t="inlineStr">
        <is>
          <t>OK</t>
        </is>
      </c>
    </row>
    <row r="43">
      <c r="A43" s="5" t="inlineStr">
        <is>
          <t>2013</t>
        </is>
      </c>
      <c r="B43" s="5" t="inlineStr">
        <is>
          <t>2X2</t>
        </is>
      </c>
      <c r="C43" s="7" t="n">
        <v>1496</v>
      </c>
      <c r="D43" s="7" t="n">
        <v>1496</v>
      </c>
      <c r="E43" s="5" t="inlineStr">
        <is>
          <t>HG_RMOROLLE!N188</t>
        </is>
      </c>
      <c r="F43" s="5" t="inlineStr">
        <is>
          <t>OK</t>
        </is>
      </c>
    </row>
    <row r="45">
      <c r="A45" s="13" t="inlineStr">
        <is>
          <t>10 of 10 match within $0.50. Sample seeded from the roll's as-of date (2026-08-31|334), so the same roll always checks the same units and a reviewer re-running this sees these rows.</t>
        </is>
      </c>
    </row>
    <row r="46" ht="34" customHeight="1">
      <c r="A46" s="6" t="inlineStr">
        <is>
          <t>Both sides of the readback read the same rent column, so it validates TRANSCRIPTION — that the number was carried across correctly — and cannot detect the wrong column having been chosen in the first place. The column choice is evidenced in the audit trail instead.</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H240"/>
  <sheetViews>
    <sheetView workbookViewId="0">
      <pane ySplit="10" topLeftCell="A11" activePane="bottomLeft" state="frozen"/>
      <selection pane="bottomLeft" activeCell="A1" sqref="A1"/>
    </sheetView>
  </sheetViews>
  <sheetFormatPr baseColWidth="8" defaultRowHeight="15"/>
  <cols>
    <col width="22" customWidth="1" min="1" max="1"/>
    <col width="30" customWidth="1" min="2" max="2"/>
    <col width="11" customWidth="1" min="3" max="3"/>
    <col width="62" customWidth="1" min="4" max="4"/>
    <col width="32" customWidth="1" min="5" max="5"/>
    <col width="38" customWidth="1" min="6" max="6"/>
    <col width="34" customWidth="1" min="7" max="7"/>
    <col width="30" customWidth="1" min="8" max="8"/>
  </cols>
  <sheetData>
    <row r="1">
      <c r="A1" s="1" t="inlineStr">
        <is>
          <t>AI Underwriting Pipeline — Sample Outputs</t>
        </is>
      </c>
    </row>
    <row r="2">
      <c r="A2" s="13" t="inlineStr">
        <is>
          <t>Model-ready outputs — field manifest</t>
        </is>
      </c>
    </row>
    <row r="4" ht="46" customHeight="1">
      <c r="A4" s="13" t="inlineStr">
        <is>
          <t>What this is</t>
        </is>
      </c>
      <c r="B4" s="28" t="inlineStr">
        <is>
          <t>These are the values the pipeline extracts from a deal's raw documents and hands to your model. It does not build a model — every shop already has one, and theirs is the one their committee trusts. The work worth automating is filling it in correctly.</t>
        </is>
      </c>
    </row>
    <row r="5" ht="46" customHeight="1">
      <c r="A5" s="13" t="inlineStr">
        <is>
          <t>What it excludes</t>
        </is>
      </c>
      <c r="B5" s="28" t="inlineStr">
        <is>
          <t>Comps come only from an operator's own weekly rent scrape. Licensed and subscription data sources are excluded by design, so a field one of them would have filled reads MISSING rather than being quietly sourced elsewhere. Every price and cap rate in the sample is illustrative.</t>
        </is>
      </c>
    </row>
    <row r="6">
      <c r="A6" s="13" t="inlineStr">
        <is>
          <t>Fields listed</t>
        </is>
      </c>
      <c r="B6" t="n">
        <v>210</v>
      </c>
    </row>
    <row r="7">
      <c r="A7" s="13" t="inlineStr">
        <is>
          <t>Generated</t>
        </is>
      </c>
      <c r="B7" t="inlineStr">
        <is>
          <t>2026-09-14</t>
        </is>
      </c>
    </row>
    <row r="8">
      <c r="A8" s="13" t="inlineStr">
        <is>
          <t>Example column</t>
        </is>
      </c>
      <c r="B8" s="28" t="inlineStr">
        <is>
          <t>From "Sample Mesa Apt". Pricing is illustrative; see the deal summary for the boundary note.</t>
        </is>
      </c>
    </row>
    <row r="10">
      <c r="A10" s="14" t="inlineStr">
        <is>
          <t>Group</t>
        </is>
      </c>
      <c r="B10" s="14" t="inlineStr">
        <is>
          <t>Field</t>
        </is>
      </c>
      <c r="C10" s="14" t="inlineStr">
        <is>
          <t>Type</t>
        </is>
      </c>
      <c r="D10" s="14" t="inlineStr">
        <is>
          <t>Definition</t>
        </is>
      </c>
      <c r="E10" s="14" t="inlineStr">
        <is>
          <t>Source document</t>
        </is>
      </c>
      <c r="F10" s="14" t="inlineStr">
        <is>
          <t>Typically fills (client model input)</t>
        </is>
      </c>
      <c r="G10" s="14" t="inlineStr">
        <is>
          <t>Public demo</t>
        </is>
      </c>
      <c r="H10" s="14" t="inlineStr">
        <is>
          <t>Example (demo deal)</t>
        </is>
      </c>
    </row>
    <row r="11">
      <c r="A11" s="4" t="inlineStr">
        <is>
          <t>Meta</t>
        </is>
      </c>
      <c r="B11" s="4" t="n"/>
      <c r="C11" s="4" t="n"/>
      <c r="D11" s="4" t="n"/>
      <c r="E11" s="4" t="n"/>
      <c r="F11" s="4" t="n"/>
      <c r="G11" s="4" t="n"/>
      <c r="H11" s="4" t="n"/>
    </row>
    <row r="12">
      <c r="A12" s="5" t="inlineStr">
        <is>
          <t>Meta</t>
        </is>
      </c>
      <c r="B12" s="5" t="inlineStr">
        <is>
          <t>toolkit_name</t>
        </is>
      </c>
      <c r="C12" s="5" t="inlineStr">
        <is>
          <t>text</t>
        </is>
      </c>
      <c r="D12" s="26" t="inlineStr">
        <is>
          <t>Name of the toolkit that produced the outputs.</t>
        </is>
      </c>
      <c r="E12" s="5" t="inlineStr">
        <is>
          <t>Derived by the pipeline</t>
        </is>
      </c>
      <c r="F12" s="26" t="inlineStr">
        <is>
          <t>Reference only — not a model input</t>
        </is>
      </c>
      <c r="G12" s="26" t="inlineStr">
        <is>
          <t>yes</t>
        </is>
      </c>
      <c r="H12" s="26" t="inlineStr">
        <is>
          <t>AI Underwriting Pipeline — Sample Outputs</t>
        </is>
      </c>
    </row>
    <row r="13">
      <c r="A13" s="5" t="inlineStr">
        <is>
          <t>Meta</t>
        </is>
      </c>
      <c r="B13" s="5" t="inlineStr">
        <is>
          <t>deal_name</t>
        </is>
      </c>
      <c r="C13" s="5" t="inlineStr">
        <is>
          <t>text</t>
        </is>
      </c>
      <c r="D13" s="26" t="inlineStr">
        <is>
          <t>Deal name used on every output.</t>
        </is>
      </c>
      <c r="E13" s="5" t="inlineStr">
        <is>
          <t>Offering memorandum / marketing package</t>
        </is>
      </c>
      <c r="F13" s="26" t="inlineStr">
        <is>
          <t>Model cover / deal header</t>
        </is>
      </c>
      <c r="G13" s="26" t="inlineStr">
        <is>
          <t>yes</t>
        </is>
      </c>
      <c r="H13" s="26" t="inlineStr">
        <is>
          <t>Sample Mesa Apt</t>
        </is>
      </c>
    </row>
    <row r="14">
      <c r="A14" s="5" t="inlineStr">
        <is>
          <t>Meta</t>
        </is>
      </c>
      <c r="B14" s="5" t="inlineStr">
        <is>
          <t>generated_on</t>
        </is>
      </c>
      <c r="C14" s="5" t="inlineStr">
        <is>
          <t>date</t>
        </is>
      </c>
      <c r="D14" s="26" t="inlineStr">
        <is>
          <t>Date the output set was produced.</t>
        </is>
      </c>
      <c r="E14" s="5" t="inlineStr">
        <is>
          <t>Derived by the pipeline</t>
        </is>
      </c>
      <c r="F14" s="26" t="inlineStr">
        <is>
          <t>Model cover date</t>
        </is>
      </c>
      <c r="G14" s="26" t="inlineStr">
        <is>
          <t>yes</t>
        </is>
      </c>
      <c r="H14" s="26" t="inlineStr">
        <is>
          <t>2026-09-14</t>
        </is>
      </c>
    </row>
    <row r="15">
      <c r="A15" s="5" t="inlineStr">
        <is>
          <t>Meta</t>
        </is>
      </c>
      <c r="B15" s="5" t="inlineStr">
        <is>
          <t>as_of_date</t>
        </is>
      </c>
      <c r="C15" s="5" t="inlineStr">
        <is>
          <t>date</t>
        </is>
      </c>
      <c r="D15" s="26" t="inlineStr">
        <is>
          <t>As-of date the financials and roll describe. Every window is measured from this date, never from today.</t>
        </is>
      </c>
      <c r="E15" s="5" t="inlineStr">
        <is>
          <t>Trailing-twelve-month income statement</t>
        </is>
      </c>
      <c r="F15" s="26" t="inlineStr">
        <is>
          <t>Model as-of / analysis date</t>
        </is>
      </c>
      <c r="G15" s="26" t="inlineStr">
        <is>
          <t>yes</t>
        </is>
      </c>
      <c r="H15" s="26" t="inlineStr">
        <is>
          <t>2026-08-31</t>
        </is>
      </c>
    </row>
    <row r="16">
      <c r="A16" s="5" t="inlineStr">
        <is>
          <t>Meta</t>
        </is>
      </c>
      <c r="B16" s="5" t="inlineStr">
        <is>
          <t>illustrative_pricing</t>
        </is>
      </c>
      <c r="C16" s="5" t="inlineStr">
        <is>
          <t>boolean</t>
        </is>
      </c>
      <c r="D16" s="26" t="inlineStr">
        <is>
          <t>True when every price and cap rate on the output is illustrative rather than a real quote.</t>
        </is>
      </c>
      <c r="E16" s="5" t="inlineStr">
        <is>
          <t>Derived by the pipeline</t>
        </is>
      </c>
      <c r="F16" s="26" t="inlineStr">
        <is>
          <t>Reference only — not a model input</t>
        </is>
      </c>
      <c r="G16" s="26" t="inlineStr">
        <is>
          <t>yes</t>
        </is>
      </c>
      <c r="H16" s="26" t="inlineStr">
        <is>
          <t>yes</t>
        </is>
      </c>
    </row>
    <row r="17">
      <c r="A17" s="5" t="inlineStr">
        <is>
          <t>Meta</t>
        </is>
      </c>
      <c r="B17" s="5" t="inlineStr">
        <is>
          <t>pricing_note</t>
        </is>
      </c>
      <c r="C17" s="5" t="inlineStr">
        <is>
          <t>text</t>
        </is>
      </c>
      <c r="D17" s="26" t="inlineStr">
        <is>
          <t>One line stating where the pricing figure came from and that it is illustrative.</t>
        </is>
      </c>
      <c r="E17" s="5" t="inlineStr">
        <is>
          <t>Derived by the pipeline</t>
        </is>
      </c>
      <c r="F17" s="26" t="inlineStr">
        <is>
          <t>Reference only — not a model input</t>
        </is>
      </c>
      <c r="G17" s="26" t="inlineStr">
        <is>
          <t>yes</t>
        </is>
      </c>
      <c r="H17" s="26" t="inlineStr">
        <is>
          <t>Every price and cap rate below is illustrative. The per-unit price is a round number chosen for the sample inside the band a real per-unit sale price occupies; it is not a quote…</t>
        </is>
      </c>
    </row>
    <row r="18">
      <c r="A18" s="5" t="inlineStr">
        <is>
          <t>Meta</t>
        </is>
      </c>
      <c r="B18" s="5" t="inlineStr">
        <is>
          <t>synthetic</t>
        </is>
      </c>
      <c r="C18" s="5" t="inlineStr">
        <is>
          <t>boolean</t>
        </is>
      </c>
      <c r="D18" s="26" t="inlineStr">
        <is>
          <t>True when the deal is entirely fabricated for demonstration.</t>
        </is>
      </c>
      <c r="E18" s="5" t="inlineStr">
        <is>
          <t>Derived by the pipeline</t>
        </is>
      </c>
      <c r="F18" s="26" t="inlineStr">
        <is>
          <t>Reference only — not a model input</t>
        </is>
      </c>
      <c r="G18" s="26" t="inlineStr">
        <is>
          <t>yes</t>
        </is>
      </c>
      <c r="H18" s="26" t="inlineStr">
        <is>
          <t>no</t>
        </is>
      </c>
    </row>
    <row r="19">
      <c r="A19" s="5" t="inlineStr">
        <is>
          <t>Meta</t>
        </is>
      </c>
      <c r="B19" s="5" t="inlineStr">
        <is>
          <t>provenance</t>
        </is>
      </c>
      <c r="C19" s="5" t="inlineStr">
        <is>
          <t>list</t>
        </is>
      </c>
      <c r="D19" s="26" t="inlineStr">
        <is>
          <t>Per-document record of what was read and what it supplied.</t>
        </is>
      </c>
      <c r="E19" s="5" t="inlineStr">
        <is>
          <t>Derived by the pipeline</t>
        </is>
      </c>
      <c r="F19" s="26" t="inlineStr">
        <is>
          <t>Reference only — not a model input</t>
        </is>
      </c>
      <c r="G19" s="26" t="inlineStr">
        <is>
          <t>yes</t>
        </is>
      </c>
      <c r="H19" s="26" t="inlineStr">
        <is>
          <t>—</t>
        </is>
      </c>
    </row>
    <row r="20">
      <c r="A20" s="5" t="inlineStr">
        <is>
          <t>Meta</t>
        </is>
      </c>
      <c r="B20" s="5" t="inlineStr">
        <is>
          <t>excluded_sources</t>
        </is>
      </c>
      <c r="C20" s="5" t="inlineStr">
        <is>
          <t>list</t>
        </is>
      </c>
      <c r="D20" s="26" t="inlineStr">
        <is>
          <t>Data sources deliberately not used, so a reader knows what a MISSING field would have needed.</t>
        </is>
      </c>
      <c r="E20" s="5" t="inlineStr">
        <is>
          <t>Derived by the pipeline</t>
        </is>
      </c>
      <c r="F20" s="26" t="inlineStr">
        <is>
          <t>Reference only — not a model input</t>
        </is>
      </c>
      <c r="G20" s="26" t="inlineStr">
        <is>
          <t>yes</t>
        </is>
      </c>
      <c r="H20" s="26" t="inlineStr">
        <is>
          <t>—</t>
        </is>
      </c>
    </row>
    <row r="21">
      <c r="A21" s="4" t="inlineStr">
        <is>
          <t>Deal identification</t>
        </is>
      </c>
      <c r="B21" s="4" t="n"/>
      <c r="C21" s="4" t="n"/>
      <c r="D21" s="4" t="n"/>
      <c r="E21" s="4" t="n"/>
      <c r="F21" s="4" t="n"/>
      <c r="G21" s="4" t="n"/>
      <c r="H21" s="4" t="n"/>
    </row>
    <row r="22">
      <c r="A22" s="5" t="inlineStr">
        <is>
          <t>Deal identification</t>
        </is>
      </c>
      <c r="B22" s="5" t="inlineStr">
        <is>
          <t>street_address</t>
        </is>
      </c>
      <c r="C22" s="5" t="inlineStr">
        <is>
          <t>text</t>
        </is>
      </c>
      <c r="D22" s="26" t="inlineStr">
        <is>
          <t>Street address as resolved, not as printed in marketing.</t>
        </is>
      </c>
      <c r="E22" s="5" t="inlineStr">
        <is>
          <t>Offering memorandum / marketing package</t>
        </is>
      </c>
      <c r="F22" s="26" t="inlineStr">
        <is>
          <t>Property address</t>
        </is>
      </c>
      <c r="G22" s="26" t="inlineStr">
        <is>
          <t>yes</t>
        </is>
      </c>
      <c r="H22" s="26" t="inlineStr">
        <is>
          <t>2151 E Southern Ave</t>
        </is>
      </c>
    </row>
    <row r="23">
      <c r="A23" s="5" t="inlineStr">
        <is>
          <t>Deal identification</t>
        </is>
      </c>
      <c r="B23" s="5" t="inlineStr">
        <is>
          <t>city</t>
        </is>
      </c>
      <c r="C23" s="5" t="inlineStr">
        <is>
          <t>text</t>
        </is>
      </c>
      <c r="D23" s="26" t="inlineStr">
        <is>
          <t>City.</t>
        </is>
      </c>
      <c r="E23" s="5" t="inlineStr">
        <is>
          <t>Offering memorandum / marketing package</t>
        </is>
      </c>
      <c r="F23" s="26" t="inlineStr">
        <is>
          <t>Property address</t>
        </is>
      </c>
      <c r="G23" s="26" t="inlineStr">
        <is>
          <t>yes</t>
        </is>
      </c>
      <c r="H23" s="26" t="inlineStr">
        <is>
          <t>Mesa</t>
        </is>
      </c>
    </row>
    <row r="24">
      <c r="A24" s="5" t="inlineStr">
        <is>
          <t>Deal identification</t>
        </is>
      </c>
      <c r="B24" s="5" t="inlineStr">
        <is>
          <t>state</t>
        </is>
      </c>
      <c r="C24" s="5" t="inlineStr">
        <is>
          <t>text</t>
        </is>
      </c>
      <c r="D24" s="26" t="inlineStr">
        <is>
          <t>Two-letter state code. Drives the per-state tax divisor.</t>
        </is>
      </c>
      <c r="E24" s="5" t="inlineStr">
        <is>
          <t>Offering memorandum / marketing package</t>
        </is>
      </c>
      <c r="F24" s="26" t="inlineStr">
        <is>
          <t>Property address / tax logic</t>
        </is>
      </c>
      <c r="G24" s="26" t="inlineStr">
        <is>
          <t>yes</t>
        </is>
      </c>
      <c r="H24" s="26" t="inlineStr">
        <is>
          <t>AZ</t>
        </is>
      </c>
    </row>
    <row r="25">
      <c r="A25" s="5" t="inlineStr">
        <is>
          <t>Deal identification</t>
        </is>
      </c>
      <c r="B25" s="5" t="inlineStr">
        <is>
          <t>zip</t>
        </is>
      </c>
      <c r="C25" s="5" t="inlineStr">
        <is>
          <t>text</t>
        </is>
      </c>
      <c r="D25" s="26" t="inlineStr">
        <is>
          <t>ZIP code.</t>
        </is>
      </c>
      <c r="E25" s="5" t="inlineStr">
        <is>
          <t>Offering memorandum / marketing package</t>
        </is>
      </c>
      <c r="F25" s="26" t="inlineStr">
        <is>
          <t>Property address</t>
        </is>
      </c>
      <c r="G25" s="26" t="inlineStr">
        <is>
          <t>yes</t>
        </is>
      </c>
      <c r="H25" s="26" t="inlineStr">
        <is>
          <t>85204</t>
        </is>
      </c>
    </row>
    <row r="26">
      <c r="A26" s="5" t="inlineStr">
        <is>
          <t>Deal identification</t>
        </is>
      </c>
      <c r="B26" s="5" t="inlineStr">
        <is>
          <t>county</t>
        </is>
      </c>
      <c r="C26" s="5" t="inlineStr">
        <is>
          <t>text</t>
        </is>
      </c>
      <c r="D26" s="26" t="inlineStr">
        <is>
          <t>County. Determines which tax portal was queried.</t>
        </is>
      </c>
      <c r="E26" s="5" t="inlineStr">
        <is>
          <t>Offering memorandum / marketing package</t>
        </is>
      </c>
      <c r="F26" s="26" t="inlineStr">
        <is>
          <t>Tax jurisdiction</t>
        </is>
      </c>
      <c r="G26" s="26" t="inlineStr">
        <is>
          <t>yes</t>
        </is>
      </c>
      <c r="H26" s="26" t="inlineStr">
        <is>
          <t>Maricopa</t>
        </is>
      </c>
    </row>
    <row r="27">
      <c r="A27" s="5" t="inlineStr">
        <is>
          <t>Deal identification</t>
        </is>
      </c>
      <c r="B27" s="5" t="inlineStr">
        <is>
          <t>msa</t>
        </is>
      </c>
      <c r="C27" s="5" t="inlineStr">
        <is>
          <t>text</t>
        </is>
      </c>
      <c r="D27" s="26" t="inlineStr">
        <is>
          <t>Metropolitan statistical area.</t>
        </is>
      </c>
      <c r="E27" s="5" t="inlineStr">
        <is>
          <t>Derived by the pipeline</t>
        </is>
      </c>
      <c r="F27" s="26" t="inlineStr">
        <is>
          <t>Market label</t>
        </is>
      </c>
      <c r="G27" s="26" t="inlineStr">
        <is>
          <t>yes</t>
        </is>
      </c>
      <c r="H27" s="26" t="inlineStr">
        <is>
          <t>Phoenix MSA</t>
        </is>
      </c>
    </row>
    <row r="28">
      <c r="A28" s="5" t="inlineStr">
        <is>
          <t>Deal identification</t>
        </is>
      </c>
      <c r="B28" s="5" t="inlineStr">
        <is>
          <t>address_provenance</t>
        </is>
      </c>
      <c r="C28" s="5" t="inlineStr">
        <is>
          <t>text</t>
        </is>
      </c>
      <c r="D28" s="26" t="inlineStr">
        <is>
          <t>How the address was resolved and from which document — so a wrong address is traceable rather than mysterious.</t>
        </is>
      </c>
      <c r="E28" s="5" t="inlineStr">
        <is>
          <t>Derived by the pipeline</t>
        </is>
      </c>
      <c r="F28" s="26" t="inlineStr">
        <is>
          <t>Reference only — not a model input</t>
        </is>
      </c>
      <c r="G28" s="26" t="inlineStr">
        <is>
          <t>Internal pipeline only — The internal pipeline geocodes the address and records how it resolved; the demo takes the address as the memorandum states it.</t>
        </is>
      </c>
      <c r="H28" s="26" t="inlineStr">
        <is>
          <t>Illustrative address — not the asset's real location. The market tabs were pulled for this address on 2026-10-06.</t>
        </is>
      </c>
    </row>
    <row r="29">
      <c r="A29" s="4" t="inlineStr">
        <is>
          <t>Property</t>
        </is>
      </c>
      <c r="B29" s="4" t="n"/>
      <c r="C29" s="4" t="n"/>
      <c r="D29" s="4" t="n"/>
      <c r="E29" s="4" t="n"/>
      <c r="F29" s="4" t="n"/>
      <c r="G29" s="4" t="n"/>
      <c r="H29" s="4" t="n"/>
    </row>
    <row r="30">
      <c r="A30" s="5" t="inlineStr">
        <is>
          <t>Property</t>
        </is>
      </c>
      <c r="B30" s="5" t="inlineStr">
        <is>
          <t>product_type</t>
        </is>
      </c>
      <c r="C30" s="5" t="inlineStr">
        <is>
          <t>text</t>
        </is>
      </c>
      <c r="D30" s="26" t="inlineStr">
        <is>
          <t>SFD, TH, or MF. Selects which underwriting shape applies.</t>
        </is>
      </c>
      <c r="E30" s="5" t="inlineStr">
        <is>
          <t>Offering memorandum / marketing package</t>
        </is>
      </c>
      <c r="F30" s="26" t="inlineStr">
        <is>
          <t>Product type / deal mode</t>
        </is>
      </c>
      <c r="G30" s="26" t="inlineStr">
        <is>
          <t>yes</t>
        </is>
      </c>
      <c r="H30" s="26" t="inlineStr">
        <is>
          <t>Garden-style multifamily</t>
        </is>
      </c>
    </row>
    <row r="31">
      <c r="A31" s="5" t="inlineStr">
        <is>
          <t>Property</t>
        </is>
      </c>
      <c r="B31" s="5" t="inlineStr">
        <is>
          <t>structure</t>
        </is>
      </c>
      <c r="C31" s="5" t="inlineStr">
        <is>
          <t>text</t>
        </is>
      </c>
      <c r="D31" s="26" t="inlineStr">
        <is>
          <t>Construction structure and stories.</t>
        </is>
      </c>
      <c r="E31" s="5" t="inlineStr">
        <is>
          <t>Offering memorandum / marketing package</t>
        </is>
      </c>
      <c r="F31" s="26" t="inlineStr">
        <is>
          <t>Property description</t>
        </is>
      </c>
      <c r="G31" s="26" t="inlineStr">
        <is>
          <t>yes</t>
        </is>
      </c>
      <c r="H31" s="26" t="inlineStr">
        <is>
          <t>1 &amp; 2 stories</t>
        </is>
      </c>
    </row>
    <row r="32">
      <c r="A32" s="5" t="inlineStr">
        <is>
          <t>Property</t>
        </is>
      </c>
      <c r="B32" s="5" t="inlineStr">
        <is>
          <t>unit_count</t>
        </is>
      </c>
      <c r="C32" s="5" t="inlineStr">
        <is>
          <t>integer</t>
        </is>
      </c>
      <c r="D32" s="26" t="inlineStr">
        <is>
          <t>Total units. Divisor for every per-unit figure in the output set.</t>
        </is>
      </c>
      <c r="E32" s="5" t="inlineStr">
        <is>
          <t>Offering memorandum / marketing package</t>
        </is>
      </c>
      <c r="F32" s="26" t="inlineStr">
        <is>
          <t>Unit count</t>
        </is>
      </c>
      <c r="G32" s="26" t="inlineStr">
        <is>
          <t>yes</t>
        </is>
      </c>
      <c r="H32" s="26" t="inlineStr">
        <is>
          <t>334</t>
        </is>
      </c>
    </row>
    <row r="33">
      <c r="A33" s="5" t="inlineStr">
        <is>
          <t>Property</t>
        </is>
      </c>
      <c r="B33" s="5" t="inlineStr">
        <is>
          <t>year_built</t>
        </is>
      </c>
      <c r="C33" s="5" t="inlineStr">
        <is>
          <t>integer</t>
        </is>
      </c>
      <c r="D33" s="26" t="inlineStr">
        <is>
          <t>Year built or year of first delivery.</t>
        </is>
      </c>
      <c r="E33" s="5" t="inlineStr">
        <is>
          <t>Offering memorandum / marketing package</t>
        </is>
      </c>
      <c r="F33" s="26" t="inlineStr">
        <is>
          <t>Year built</t>
        </is>
      </c>
      <c r="G33" s="26" t="inlineStr">
        <is>
          <t>yes</t>
        </is>
      </c>
      <c r="H33" s="26" t="inlineStr">
        <is>
          <t>1981</t>
        </is>
      </c>
    </row>
    <row r="34">
      <c r="A34" s="5" t="inlineStr">
        <is>
          <t>Property</t>
        </is>
      </c>
      <c r="B34" s="5" t="inlineStr">
        <is>
          <t>product_detail</t>
        </is>
      </c>
      <c r="C34" s="5" t="inlineStr">
        <is>
          <t>text</t>
        </is>
      </c>
      <c r="D34" s="26" t="inlineStr">
        <is>
          <t>Unit mix in prose — bedroom counts, square footage range, notable features.</t>
        </is>
      </c>
      <c r="E34" s="5" t="inlineStr">
        <is>
          <t>Offering memorandum / marketing package</t>
        </is>
      </c>
      <c r="F34" s="26" t="inlineStr">
        <is>
          <t>Property description</t>
        </is>
      </c>
      <c r="G34" s="26" t="inlineStr">
        <is>
          <t>yes</t>
        </is>
      </c>
      <c r="H34" s="26" t="inlineStr">
        <is>
          <t>Diversified mix of one-, two-, and three-bedroom residences averaging 856 square feet on approximately 15.9 acres</t>
        </is>
      </c>
    </row>
    <row r="35">
      <c r="A35" s="5" t="inlineStr">
        <is>
          <t>Property</t>
        </is>
      </c>
      <c r="B35" s="5" t="inlineStr">
        <is>
          <t>construction_status</t>
        </is>
      </c>
      <c r="C35" s="5" t="inlineStr">
        <is>
          <t>text</t>
        </is>
      </c>
      <c r="D35" s="26" t="inlineStr">
        <is>
          <t>Stabilized, in lease-up, or under construction.</t>
        </is>
      </c>
      <c r="E35" s="5" t="inlineStr">
        <is>
          <t>Offering memorandum / marketing package</t>
        </is>
      </c>
      <c r="F35" s="26" t="inlineStr">
        <is>
          <t>Deal mode (stabilized vs phased)</t>
        </is>
      </c>
      <c r="G35" s="26" t="inlineStr">
        <is>
          <t>yes</t>
        </is>
      </c>
      <c r="H35" s="26" t="inlineStr">
        <is>
          <t>MISSING</t>
        </is>
      </c>
    </row>
    <row r="36">
      <c r="A36" s="5" t="inlineStr">
        <is>
          <t>Property</t>
        </is>
      </c>
      <c r="B36" s="5" t="inlineStr">
        <is>
          <t>delivery_date</t>
        </is>
      </c>
      <c r="C36" s="5" t="inlineStr">
        <is>
          <t>text</t>
        </is>
      </c>
      <c r="D36" s="26" t="inlineStr">
        <is>
          <t>Certificate-of-occupancy or final-delivery date.</t>
        </is>
      </c>
      <c r="E36" s="5" t="inlineStr">
        <is>
          <t>Offering memorandum / marketing package</t>
        </is>
      </c>
      <c r="F36" s="26" t="inlineStr">
        <is>
          <t>Delivery / phasing schedule</t>
        </is>
      </c>
      <c r="G36" s="26" t="inlineStr">
        <is>
          <t>yes</t>
        </is>
      </c>
      <c r="H36" s="26" t="inlineStr">
        <is>
          <t>MISSING</t>
        </is>
      </c>
    </row>
    <row r="37">
      <c r="A37" s="4" t="inlineStr">
        <is>
          <t>Parties</t>
        </is>
      </c>
      <c r="B37" s="4" t="n"/>
      <c r="C37" s="4" t="n"/>
      <c r="D37" s="4" t="n"/>
      <c r="E37" s="4" t="n"/>
      <c r="F37" s="4" t="n"/>
      <c r="G37" s="4" t="n"/>
      <c r="H37" s="4" t="n"/>
    </row>
    <row r="38">
      <c r="A38" s="5" t="inlineStr">
        <is>
          <t>Parties</t>
        </is>
      </c>
      <c r="B38" s="5" t="inlineStr">
        <is>
          <t>seller_entity</t>
        </is>
      </c>
      <c r="C38" s="5" t="inlineStr">
        <is>
          <t>text</t>
        </is>
      </c>
      <c r="D38" s="26" t="inlineStr">
        <is>
          <t>Selling entity as named in the marketing package.</t>
        </is>
      </c>
      <c r="E38" s="5" t="inlineStr">
        <is>
          <t>Offering memorandum / marketing package</t>
        </is>
      </c>
      <c r="F38" s="26" t="inlineStr">
        <is>
          <t>Seller</t>
        </is>
      </c>
      <c r="G38" s="26" t="inlineStr">
        <is>
          <t>yes</t>
        </is>
      </c>
      <c r="H38" s="26" t="inlineStr">
        <is>
          <t>Sonoran Residential Holdings LLC</t>
        </is>
      </c>
    </row>
    <row r="39">
      <c r="A39" s="5" t="inlineStr">
        <is>
          <t>Parties</t>
        </is>
      </c>
      <c r="B39" s="5" t="inlineStr">
        <is>
          <t>listing_brokerage</t>
        </is>
      </c>
      <c r="C39" s="5" t="inlineStr">
        <is>
          <t>text</t>
        </is>
      </c>
      <c r="D39" s="26" t="inlineStr">
        <is>
          <t>Listing brokerage, generically labeled. No firm or individual name appears in a published file.</t>
        </is>
      </c>
      <c r="E39" s="5" t="inlineStr">
        <is>
          <t>Offering memorandum / marketing package</t>
        </is>
      </c>
      <c r="F39" s="26" t="inlineStr">
        <is>
          <t>Broker</t>
        </is>
      </c>
      <c r="G39" s="26" t="inlineStr">
        <is>
          <t>yes</t>
        </is>
      </c>
      <c r="H39" s="26" t="inlineStr">
        <is>
          <t>Desert Ridge Capital Advisors</t>
        </is>
      </c>
    </row>
    <row r="40">
      <c r="A40" s="5" t="inlineStr">
        <is>
          <t>Parties</t>
        </is>
      </c>
      <c r="B40" s="5" t="inlineStr">
        <is>
          <t>deal_status</t>
        </is>
      </c>
      <c r="C40" s="5" t="inlineStr">
        <is>
          <t>text</t>
        </is>
      </c>
      <c r="D40" s="26" t="inlineStr">
        <is>
          <t>Where the deal sits — marketed, call for offers, under contract.</t>
        </is>
      </c>
      <c r="E40" s="5" t="inlineStr">
        <is>
          <t>Offering memorandum / marketing package</t>
        </is>
      </c>
      <c r="F40" s="26" t="inlineStr">
        <is>
          <t>Deal status</t>
        </is>
      </c>
      <c r="G40" s="26" t="inlineStr">
        <is>
          <t>yes</t>
        </is>
      </c>
      <c r="H40" s="26" t="inlineStr">
        <is>
          <t>MISSING</t>
        </is>
      </c>
    </row>
    <row r="41">
      <c r="A41" s="4" t="inlineStr">
        <is>
          <t>Pricing</t>
        </is>
      </c>
      <c r="B41" s="4" t="n"/>
      <c r="C41" s="4" t="n"/>
      <c r="D41" s="4" t="n"/>
      <c r="E41" s="4" t="n"/>
      <c r="F41" s="4" t="n"/>
      <c r="G41" s="4" t="n"/>
      <c r="H41" s="4" t="n"/>
    </row>
    <row r="42">
      <c r="A42" s="5" t="inlineStr">
        <is>
          <t>Pricing</t>
        </is>
      </c>
      <c r="B42" s="5" t="inlineStr">
        <is>
          <t>pricing_guidance</t>
        </is>
      </c>
      <c r="C42" s="5" t="inlineStr">
        <is>
          <t>text</t>
        </is>
      </c>
      <c r="D42" s="26" t="inlineStr">
        <is>
          <t>Pricing guidance in prose. Illustrative in every published output.</t>
        </is>
      </c>
      <c r="E42" s="5" t="inlineStr">
        <is>
          <t>Supplied by the operator</t>
        </is>
      </c>
      <c r="F42" s="26" t="inlineStr">
        <is>
          <t>Purchase price assumption</t>
        </is>
      </c>
      <c r="G42" s="26" t="inlineStr">
        <is>
          <t>yes</t>
        </is>
      </c>
      <c r="H42" s="26" t="inlineStr">
        <is>
          <t>$215,000 per unit (illustrative)</t>
        </is>
      </c>
    </row>
    <row r="43">
      <c r="A43" s="5" t="inlineStr">
        <is>
          <t>Pricing</t>
        </is>
      </c>
      <c r="B43" s="5" t="inlineStr">
        <is>
          <t>price_per_unit</t>
        </is>
      </c>
      <c r="C43" s="5" t="inlineStr">
        <is>
          <t>currency</t>
        </is>
      </c>
      <c r="D43" s="26" t="inlineStr">
        <is>
          <t>Price per unit. Sanity-banded to 50,000–600,000; a figure outside that band is income, capex, a fee, or a typo, not a price.</t>
        </is>
      </c>
      <c r="E43" s="5" t="inlineStr">
        <is>
          <t>Supplied by the operator</t>
        </is>
      </c>
      <c r="F43" s="26" t="inlineStr">
        <is>
          <t>Purchase price per unit</t>
        </is>
      </c>
      <c r="G43" s="26" t="inlineStr">
        <is>
          <t>yes</t>
        </is>
      </c>
      <c r="H43" s="26" t="inlineStr">
        <is>
          <t>$215,000</t>
        </is>
      </c>
    </row>
    <row r="44">
      <c r="A44" s="5" t="inlineStr">
        <is>
          <t>Pricing</t>
        </is>
      </c>
      <c r="B44" s="5" t="inlineStr">
        <is>
          <t>document_price_per_unit</t>
        </is>
      </c>
      <c r="C44" s="5" t="inlineStr">
        <is>
          <t>currency</t>
        </is>
      </c>
      <c r="D44" s="26" t="inlineStr">
        <is>
          <t>The per-unit price the memorandum itself states, or implies as a stated total over the unit count — the seller's figure, kept beside the price entered for comparison. None when it states no usable price.</t>
        </is>
      </c>
      <c r="E44" s="5" t="inlineStr">
        <is>
          <t>Offering memorandum / marketing package</t>
        </is>
      </c>
      <c r="F44" s="26" t="inlineStr">
        <is>
          <t>Pricing guidance (memorandum), for comparison</t>
        </is>
      </c>
      <c r="G44" s="26" t="inlineStr">
        <is>
          <t>yes</t>
        </is>
      </c>
      <c r="H44" s="26" t="inlineStr">
        <is>
          <t>—</t>
        </is>
      </c>
    </row>
    <row r="45">
      <c r="A45" s="5" t="inlineStr">
        <is>
          <t>Pricing</t>
        </is>
      </c>
      <c r="B45" s="5" t="inlineStr">
        <is>
          <t>total_price</t>
        </is>
      </c>
      <c r="C45" s="5" t="inlineStr">
        <is>
          <t>currency</t>
        </is>
      </c>
      <c r="D45" s="26" t="inlineStr">
        <is>
          <t>Price per unit times unit count.</t>
        </is>
      </c>
      <c r="E45" s="5" t="inlineStr">
        <is>
          <t>Derived by the pipeline</t>
        </is>
      </c>
      <c r="F45" s="26" t="inlineStr">
        <is>
          <t>Purchase price</t>
        </is>
      </c>
      <c r="G45" s="26" t="inlineStr">
        <is>
          <t>yes</t>
        </is>
      </c>
      <c r="H45" s="26" t="inlineStr">
        <is>
          <t>—</t>
        </is>
      </c>
    </row>
    <row r="46">
      <c r="A46" s="5" t="inlineStr">
        <is>
          <t>Pricing</t>
        </is>
      </c>
      <c r="B46" s="5" t="inlineStr">
        <is>
          <t>t12_cap_rate</t>
        </is>
      </c>
      <c r="C46" s="5" t="inlineStr">
        <is>
          <t>percent</t>
        </is>
      </c>
      <c r="D46" s="26" t="inlineStr">
        <is>
          <t>Trailing-twelve NOI divided by total price.</t>
        </is>
      </c>
      <c r="E46" s="5" t="inlineStr">
        <is>
          <t>Derived by the pipeline</t>
        </is>
      </c>
      <c r="F46" s="26" t="inlineStr">
        <is>
          <t>Going-in cap rate (T-12 basis)</t>
        </is>
      </c>
      <c r="G46" s="26" t="inlineStr">
        <is>
          <t>yes</t>
        </is>
      </c>
      <c r="H46" s="26" t="inlineStr">
        <is>
          <t>—</t>
        </is>
      </c>
    </row>
    <row r="47">
      <c r="A47" s="5" t="inlineStr">
        <is>
          <t>Pricing</t>
        </is>
      </c>
      <c r="B47" s="5" t="inlineStr">
        <is>
          <t>t3_cap_rate</t>
        </is>
      </c>
      <c r="C47" s="5" t="inlineStr">
        <is>
          <t>percent</t>
        </is>
      </c>
      <c r="D47" s="26" t="inlineStr">
        <is>
          <t>Annualized trailing-three NOI divided by total price.</t>
        </is>
      </c>
      <c r="E47" s="5" t="inlineStr">
        <is>
          <t>Derived by the pipeline</t>
        </is>
      </c>
      <c r="F47" s="26" t="inlineStr">
        <is>
          <t>Going-in cap rate (T-3 basis)</t>
        </is>
      </c>
      <c r="G47" s="26" t="inlineStr">
        <is>
          <t>yes</t>
        </is>
      </c>
      <c r="H47" s="26" t="inlineStr">
        <is>
          <t>—</t>
        </is>
      </c>
    </row>
    <row r="48">
      <c r="A48" s="5" t="inlineStr">
        <is>
          <t>Pricing</t>
        </is>
      </c>
      <c r="B48" s="5" t="inlineStr">
        <is>
          <t>broker_proforma_noi</t>
        </is>
      </c>
      <c r="C48" s="5" t="inlineStr">
        <is>
          <t>currency</t>
        </is>
      </c>
      <c r="D48" s="26" t="inlineStr">
        <is>
          <t>NOI from the broker's pro forma, when one was supplied. Kept in its own column, never merged into the T-12.</t>
        </is>
      </c>
      <c r="E48" s="5" t="inlineStr">
        <is>
          <t>Offering memorandum / marketing package</t>
        </is>
      </c>
      <c r="F48" s="26" t="inlineStr">
        <is>
          <t>Broker pro forma column</t>
        </is>
      </c>
      <c r="G48" s="26" t="inlineStr">
        <is>
          <t>yes</t>
        </is>
      </c>
      <c r="H48" s="26" t="inlineStr">
        <is>
          <t>—</t>
        </is>
      </c>
    </row>
    <row r="49">
      <c r="A49" s="4" t="inlineStr">
        <is>
          <t>Rents</t>
        </is>
      </c>
      <c r="B49" s="4" t="n"/>
      <c r="C49" s="4" t="n"/>
      <c r="D49" s="4" t="n"/>
      <c r="E49" s="4" t="n"/>
      <c r="F49" s="4" t="n"/>
      <c r="G49" s="4" t="n"/>
      <c r="H49" s="4" t="n"/>
    </row>
    <row r="50">
      <c r="A50" s="5" t="inlineStr">
        <is>
          <t>Rents</t>
        </is>
      </c>
      <c r="B50" s="5" t="inlineStr">
        <is>
          <t>in_place_rent_avg</t>
        </is>
      </c>
      <c r="C50" s="5" t="inlineStr">
        <is>
          <t>currency</t>
        </is>
      </c>
      <c r="D50" s="26" t="inlineStr">
        <is>
          <t>Weighted average in-place rent across occupied units.</t>
        </is>
      </c>
      <c r="E50" s="5" t="inlineStr">
        <is>
          <t>Rent roll export</t>
        </is>
      </c>
      <c r="F50" s="26" t="inlineStr">
        <is>
          <t>In-place rent</t>
        </is>
      </c>
      <c r="G50" s="26" t="inlineStr">
        <is>
          <t>yes</t>
        </is>
      </c>
      <c r="H50" s="26" t="inlineStr">
        <is>
          <t>$1,457</t>
        </is>
      </c>
    </row>
    <row r="51">
      <c r="A51" s="5" t="inlineStr">
        <is>
          <t>Rents</t>
        </is>
      </c>
      <c r="B51" s="5" t="inlineStr">
        <is>
          <t>market_rent_for_model</t>
        </is>
      </c>
      <c r="C51" s="5" t="inlineStr">
        <is>
          <t>currency</t>
        </is>
      </c>
      <c r="D51" s="26" t="inlineStr">
        <is>
          <t>The rent to underwrite: new move-in rent (residents who moved in inside the lookback window, by move-in date) where the plan has one, otherwise in-place. Requires a usable lease start AND move-in date on the roll; without either it is in-place outright. Never a blend of new and renewal.</t>
        </is>
      </c>
      <c r="E51" s="5" t="inlineStr">
        <is>
          <t>Derived by the pipeline</t>
        </is>
      </c>
      <c r="F51" s="26" t="inlineStr">
        <is>
          <t>Market rent / unit-mix rent</t>
        </is>
      </c>
      <c r="G51" s="26" t="inlineStr">
        <is>
          <t>yes</t>
        </is>
      </c>
      <c r="H51" s="26" t="inlineStr">
        <is>
          <t>$1,345</t>
        </is>
      </c>
    </row>
    <row r="52">
      <c r="A52" s="5" t="inlineStr">
        <is>
          <t>Rents</t>
        </is>
      </c>
      <c r="B52" s="5" t="inlineStr">
        <is>
          <t>fair_market_value</t>
        </is>
      </c>
      <c r="C52" s="5" t="inlineStr">
        <is>
          <t>currency</t>
        </is>
      </c>
      <c r="D52" s="26" t="inlineStr">
        <is>
          <t>Operator's own fair-market-value estimate for the asset, stated so the pricing assumption has something to be checked against. Supplied deliberately, not scraped — a field with no defined source ships blank forever.</t>
        </is>
      </c>
      <c r="E52" s="5" t="inlineStr">
        <is>
          <t>Supplied by the operator</t>
        </is>
      </c>
      <c r="F52" s="26" t="inlineStr">
        <is>
          <t>Valuation cross-check</t>
        </is>
      </c>
      <c r="G52" s="26" t="inlineStr">
        <is>
          <t>Internal pipeline only — The internal pipeline pulls a market value by web lookup; the demo does not reach the web.</t>
        </is>
      </c>
      <c r="H52" s="26" t="inlineStr">
        <is>
          <t>MISSING</t>
        </is>
      </c>
    </row>
    <row r="53">
      <c r="A53" s="4" t="inlineStr">
        <is>
          <t>Taxes</t>
        </is>
      </c>
      <c r="B53" s="4" t="n"/>
      <c r="C53" s="4" t="n"/>
      <c r="D53" s="4" t="n"/>
      <c r="E53" s="4" t="n"/>
      <c r="F53" s="4" t="n"/>
      <c r="G53" s="4" t="n"/>
      <c r="H53" s="4" t="n"/>
    </row>
    <row r="54">
      <c r="A54" s="5" t="inlineStr">
        <is>
          <t>Taxes</t>
        </is>
      </c>
      <c r="B54" s="5" t="inlineStr">
        <is>
          <t>tax_rate_as_billed</t>
        </is>
      </c>
      <c r="C54" s="5" t="inlineStr">
        <is>
          <t>percent</t>
        </is>
      </c>
      <c r="D54" s="26" t="inlineStr">
        <is>
          <t>Millage as actually billed, not a statutory or blended rate.</t>
        </is>
      </c>
      <c r="E54" s="5" t="inlineStr">
        <is>
          <t>County tax portal</t>
        </is>
      </c>
      <c r="F54" s="26" t="inlineStr">
        <is>
          <t>Property tax rate</t>
        </is>
      </c>
      <c r="G54" s="26" t="inlineStr">
        <is>
          <t>yes</t>
        </is>
      </c>
      <c r="H54" s="26" t="inlineStr">
        <is>
          <t>1,025.7%</t>
        </is>
      </c>
    </row>
    <row r="55">
      <c r="A55" s="5" t="inlineStr">
        <is>
          <t>Taxes</t>
        </is>
      </c>
      <c r="B55" s="5" t="inlineStr">
        <is>
          <t>tax_rate_evidence</t>
        </is>
      </c>
      <c r="C55" s="5" t="inlineStr">
        <is>
          <t>text</t>
        </is>
      </c>
      <c r="D55" s="26" t="inlineStr">
        <is>
          <t>What was read and from where. Reads MISSING when the portal returned nothing — a visible hole beats a plausible guess.</t>
        </is>
      </c>
      <c r="E55" s="5" t="inlineStr">
        <is>
          <t>County tax portal</t>
        </is>
      </c>
      <c r="F55" s="26" t="inlineStr">
        <is>
          <t>Reference only — not a model input</t>
        </is>
      </c>
      <c r="G55" s="26" t="inlineStr">
        <is>
          <t>yes</t>
        </is>
      </c>
      <c r="H55" s="26" t="inlineStr">
        <is>
          <t>Vendored county rate table: 10.2573 per $100 of assessed value, tax year 2025 — Tax area code 971300 — City of Phoenix / Deer Valley Unified School District #97: Primary rate 6.…</t>
        </is>
      </c>
    </row>
    <row r="56">
      <c r="A56" s="5" t="inlineStr">
        <is>
          <t>Taxes</t>
        </is>
      </c>
      <c r="B56" s="5" t="inlineStr">
        <is>
          <t>assessed_value_basis</t>
        </is>
      </c>
      <c r="C56" s="5" t="inlineStr">
        <is>
          <t>currency</t>
        </is>
      </c>
      <c r="D56" s="26" t="inlineStr">
        <is>
          <t>Value the assessment is computed against.</t>
        </is>
      </c>
      <c r="E56" s="5" t="inlineStr">
        <is>
          <t>County tax portal</t>
        </is>
      </c>
      <c r="F56" s="26" t="inlineStr">
        <is>
          <t>Tax basis</t>
        </is>
      </c>
      <c r="G56" s="26" t="inlineStr">
        <is>
          <t>Internal pipeline only — See parcel: read off the county assessor's portal by the internal pipeline only.</t>
        </is>
      </c>
      <c r="H56" s="26" t="inlineStr">
        <is>
          <t>MISSING</t>
        </is>
      </c>
    </row>
    <row r="57">
      <c r="A57" s="5" t="inlineStr">
        <is>
          <t>Taxes</t>
        </is>
      </c>
      <c r="B57" s="5" t="inlineStr">
        <is>
          <t>assessment_ratio</t>
        </is>
      </c>
      <c r="C57" s="5" t="inlineStr">
        <is>
          <t>percent</t>
        </is>
      </c>
      <c r="D57" s="26" t="inlineStr">
        <is>
          <t>Share of value that is assessed.</t>
        </is>
      </c>
      <c r="E57" s="5" t="inlineStr">
        <is>
          <t>County tax portal</t>
        </is>
      </c>
      <c r="F57" s="26" t="inlineStr">
        <is>
          <t>Tax inputs</t>
        </is>
      </c>
      <c r="G57" s="26" t="inlineStr">
        <is>
          <t>yes</t>
        </is>
      </c>
      <c r="H57" s="26" t="inlineStr">
        <is>
          <t>10.0%</t>
        </is>
      </c>
    </row>
    <row r="58">
      <c r="A58" s="5" t="inlineStr">
        <is>
          <t>Taxes</t>
        </is>
      </c>
      <c r="B58" s="5" t="inlineStr">
        <is>
          <t>tax_divisor</t>
        </is>
      </c>
      <c r="C58" s="5" t="inlineStr">
        <is>
          <t>number</t>
        </is>
      </c>
      <c r="D58" s="26" t="inlineStr">
        <is>
          <t>Per-state divisor converting millage to a rate.</t>
        </is>
      </c>
      <c r="E58" s="5" t="inlineStr">
        <is>
          <t>County tax portal</t>
        </is>
      </c>
      <c r="F58" s="26" t="inlineStr">
        <is>
          <t>Tax inputs</t>
        </is>
      </c>
      <c r="G58" s="26" t="inlineStr">
        <is>
          <t>yes</t>
        </is>
      </c>
      <c r="H58" s="26" t="inlineStr">
        <is>
          <t>100</t>
        </is>
      </c>
    </row>
    <row r="59">
      <c r="A59" s="5" t="inlineStr">
        <is>
          <t>Taxes</t>
        </is>
      </c>
      <c r="B59" s="5" t="inlineStr">
        <is>
          <t>tax_exemption</t>
        </is>
      </c>
      <c r="C59" s="5" t="inlineStr">
        <is>
          <t>currency</t>
        </is>
      </c>
      <c r="D59" s="26" t="inlineStr">
        <is>
          <t>Exemption applied against the computed bill.</t>
        </is>
      </c>
      <c r="E59" s="5" t="inlineStr">
        <is>
          <t>County tax portal</t>
        </is>
      </c>
      <c r="F59" s="26" t="inlineStr">
        <is>
          <t>Tax inputs</t>
        </is>
      </c>
      <c r="G59" s="26" t="inlineStr">
        <is>
          <t>Internal pipeline only — See parcel: read off the county assessor's portal by the internal pipeline only.</t>
        </is>
      </c>
      <c r="H59" s="26" t="inlineStr">
        <is>
          <t>MISSING</t>
        </is>
      </c>
    </row>
    <row r="60">
      <c r="A60" s="5" t="inlineStr">
        <is>
          <t>Taxes</t>
        </is>
      </c>
      <c r="B60" s="5" t="inlineStr">
        <is>
          <t>tax_parcel_id</t>
        </is>
      </c>
      <c r="C60" s="5" t="inlineStr">
        <is>
          <t>text</t>
        </is>
      </c>
      <c r="D60" s="26" t="inlineStr">
        <is>
          <t>Assessor parcel number the bill is issued against. A tax figure that cannot name its parcel cannot be checked.</t>
        </is>
      </c>
      <c r="E60" s="5" t="inlineStr">
        <is>
          <t>County tax portal</t>
        </is>
      </c>
      <c r="F60" s="26" t="inlineStr">
        <is>
          <t>Tax evidence</t>
        </is>
      </c>
      <c r="G60" s="26" t="inlineStr">
        <is>
          <t>Internal pipeline only — The internal pipeline reads the parcel, tax district, assessed value, exemption and billed amount off the county assessor's portal; the demo shows the county's published rate only.</t>
        </is>
      </c>
      <c r="H60" s="26" t="inlineStr">
        <is>
          <t>301-04-002K</t>
        </is>
      </c>
    </row>
    <row r="61">
      <c r="A61" s="5" t="inlineStr">
        <is>
          <t>Taxes</t>
        </is>
      </c>
      <c r="B61" s="5" t="inlineStr">
        <is>
          <t>tax_area_code</t>
        </is>
      </c>
      <c r="C61" s="5" t="inlineStr">
        <is>
          <t>text</t>
        </is>
      </c>
      <c r="D61" s="26" t="inlineStr">
        <is>
          <t>Tax area / district code, which selects the published rate row that applies.</t>
        </is>
      </c>
      <c r="E61" s="5" t="inlineStr">
        <is>
          <t>County tax portal</t>
        </is>
      </c>
      <c r="F61" s="26" t="inlineStr">
        <is>
          <t>Tax evidence</t>
        </is>
      </c>
      <c r="G61" s="26" t="inlineStr">
        <is>
          <t>Internal pipeline only — See parcel: read off the county assessor's portal by the internal pipeline only.</t>
        </is>
      </c>
      <c r="H61" s="26" t="inlineStr">
        <is>
          <t>MISSING</t>
        </is>
      </c>
    </row>
    <row r="62">
      <c r="A62" s="5" t="inlineStr">
        <is>
          <t>Taxes</t>
        </is>
      </c>
      <c r="B62" s="5" t="inlineStr">
        <is>
          <t>tax_basis_label</t>
        </is>
      </c>
      <c r="C62" s="5" t="inlineStr">
        <is>
          <t>text</t>
        </is>
      </c>
      <c r="D62" s="26" t="inlineStr">
        <is>
          <t>What the assessed basis IS in that state — a limited value, a market value, an appraised value. The word matters because only some of them reset on sale.</t>
        </is>
      </c>
      <c r="E62" s="5" t="inlineStr">
        <is>
          <t>County tax portal</t>
        </is>
      </c>
      <c r="F62" s="26" t="inlineStr">
        <is>
          <t>Tax inputs</t>
        </is>
      </c>
      <c r="G62" s="26" t="inlineStr">
        <is>
          <t>yes</t>
        </is>
      </c>
      <c r="H62" s="26" t="inlineStr">
        <is>
          <t>Limited property value (LPV), per the county assessor</t>
        </is>
      </c>
    </row>
    <row r="63">
      <c r="A63" s="5" t="inlineStr">
        <is>
          <t>Taxes</t>
        </is>
      </c>
      <c r="B63" s="5" t="inlineStr">
        <is>
          <t>tax_basis_note</t>
        </is>
      </c>
      <c r="C63" s="5" t="inlineStr">
        <is>
          <t>text</t>
        </is>
      </c>
      <c r="D63" s="26" t="inlineStr">
        <is>
          <t>How that basis behaves on a sale. Where a state caps growth and does not reset on transfer, pricing tax off the purchase price overstates it badly.</t>
        </is>
      </c>
      <c r="E63" s="5" t="inlineStr">
        <is>
          <t>County tax portal</t>
        </is>
      </c>
      <c r="F63" s="26" t="inlineStr">
        <is>
          <t>Tax inputs</t>
        </is>
      </c>
      <c r="G63" s="26" t="inlineStr">
        <is>
          <t>yes</t>
        </is>
      </c>
      <c r="H63" s="26" t="inlineStr">
        <is>
          <t>Arizona taxes the limited property value, not the price. Under Proposition 117 (Ariz. Const. art. IX sec. 18; A.R.S. sec. 42-13301) the LPV rises at most 5% a year and does not …</t>
        </is>
      </c>
    </row>
    <row r="64">
      <c r="A64" s="5" t="inlineStr">
        <is>
          <t>Taxes</t>
        </is>
      </c>
      <c r="B64" s="5" t="inlineStr">
        <is>
          <t>tax_billed_amount</t>
        </is>
      </c>
      <c r="C64" s="5" t="inlineStr">
        <is>
          <t>currency</t>
        </is>
      </c>
      <c r="D64" s="26" t="inlineStr">
        <is>
          <t>The tax the county actually billed, for the year stated — the figure the computed tax is checked against.</t>
        </is>
      </c>
      <c r="E64" s="5" t="inlineStr">
        <is>
          <t>County tax portal</t>
        </is>
      </c>
      <c r="F64" s="26" t="inlineStr">
        <is>
          <t>Tax evidence</t>
        </is>
      </c>
      <c r="G64" s="26" t="inlineStr">
        <is>
          <t>Internal pipeline only — See parcel: read off the county assessor's portal by the internal pipeline only.</t>
        </is>
      </c>
      <c r="H64" s="26" t="inlineStr">
        <is>
          <t>$249,122</t>
        </is>
      </c>
    </row>
    <row r="65">
      <c r="A65" s="5" t="inlineStr">
        <is>
          <t>Taxes</t>
        </is>
      </c>
      <c r="B65" s="5" t="inlineStr">
        <is>
          <t>tax_billed_year</t>
        </is>
      </c>
      <c r="C65" s="5" t="inlineStr">
        <is>
          <t>integer</t>
        </is>
      </c>
      <c r="D65" s="26" t="inlineStr">
        <is>
          <t>Tax year of the billed figure.</t>
        </is>
      </c>
      <c r="E65" s="5" t="inlineStr">
        <is>
          <t>County tax portal</t>
        </is>
      </c>
      <c r="F65" s="26" t="inlineStr">
        <is>
          <t>Tax evidence</t>
        </is>
      </c>
      <c r="G65" s="26" t="inlineStr">
        <is>
          <t>Internal pipeline only — See parcel: read off the county assessor's portal by the internal pipeline only.</t>
        </is>
      </c>
      <c r="H65" s="26" t="inlineStr">
        <is>
          <t>2025</t>
        </is>
      </c>
    </row>
    <row r="66">
      <c r="A66" s="5" t="inlineStr">
        <is>
          <t>Taxes</t>
        </is>
      </c>
      <c r="B66" s="5" t="inlineStr">
        <is>
          <t>computed_annual_tax</t>
        </is>
      </c>
      <c r="C66" s="5" t="inlineStr">
        <is>
          <t>currency</t>
        </is>
      </c>
      <c r="D66" s="26" t="inlineStr">
        <is>
          <t>Basis times ratio over divisor times rate, less exemption.</t>
        </is>
      </c>
      <c r="E66" s="5" t="inlineStr">
        <is>
          <t>Derived by the pipeline</t>
        </is>
      </c>
      <c r="F66" s="26" t="inlineStr">
        <is>
          <t>Property tax expense</t>
        </is>
      </c>
      <c r="G66" s="26" t="inlineStr">
        <is>
          <t>yes</t>
        </is>
      </c>
      <c r="H66" s="26" t="inlineStr">
        <is>
          <t>—</t>
        </is>
      </c>
    </row>
    <row r="67">
      <c r="A67" s="5" t="inlineStr">
        <is>
          <t>Taxes</t>
        </is>
      </c>
      <c r="B67" s="5" t="inlineStr">
        <is>
          <t>computed_tax_per_unit</t>
        </is>
      </c>
      <c r="C67" s="5" t="inlineStr">
        <is>
          <t>currency</t>
        </is>
      </c>
      <c r="D67" s="26" t="inlineStr">
        <is>
          <t>Computed annual tax divided by unit count.</t>
        </is>
      </c>
      <c r="E67" s="5" t="inlineStr">
        <is>
          <t>Derived by the pipeline</t>
        </is>
      </c>
      <c r="F67" s="26" t="inlineStr">
        <is>
          <t>Property tax per unit</t>
        </is>
      </c>
      <c r="G67" s="26" t="inlineStr">
        <is>
          <t>yes</t>
        </is>
      </c>
      <c r="H67" s="26" t="inlineStr">
        <is>
          <t>—</t>
        </is>
      </c>
    </row>
    <row r="68">
      <c r="A68" s="4" t="inlineStr">
        <is>
          <t>Closing costs</t>
        </is>
      </c>
      <c r="B68" s="4" t="n"/>
      <c r="C68" s="4" t="n"/>
      <c r="D68" s="4" t="n"/>
      <c r="E68" s="4" t="n"/>
      <c r="F68" s="4" t="n"/>
      <c r="G68" s="4" t="n"/>
      <c r="H68" s="4" t="n"/>
    </row>
    <row r="69">
      <c r="A69" s="5" t="inlineStr">
        <is>
          <t>Closing costs</t>
        </is>
      </c>
      <c r="B69" s="5" t="inlineStr">
        <is>
          <t>closing_state</t>
        </is>
      </c>
      <c r="C69" s="5" t="inlineStr">
        <is>
          <t>text</t>
        </is>
      </c>
      <c r="D69" s="26" t="inlineStr">
        <is>
          <t>State whose statutes the closing costs are computed under. Cross-checked against the property's own state.</t>
        </is>
      </c>
      <c r="E69" s="5" t="inlineStr">
        <is>
          <t>Derived by the pipeline</t>
        </is>
      </c>
      <c r="F69" s="26" t="inlineStr">
        <is>
          <t>Closing cost assumptions</t>
        </is>
      </c>
      <c r="G69" s="26" t="inlineStr">
        <is>
          <t>yes</t>
        </is>
      </c>
      <c r="H69" s="26" t="inlineStr">
        <is>
          <t>AZ</t>
        </is>
      </c>
    </row>
    <row r="70">
      <c r="A70" s="5" t="inlineStr">
        <is>
          <t>Closing costs</t>
        </is>
      </c>
      <c r="B70" s="5" t="inlineStr">
        <is>
          <t>closing_price</t>
        </is>
      </c>
      <c r="C70" s="5" t="inlineStr">
        <is>
          <t>currency</t>
        </is>
      </c>
      <c r="D70" s="26" t="inlineStr">
        <is>
          <t>Consideration the transfer tax is computed on: price per unit times unit count.</t>
        </is>
      </c>
      <c r="E70" s="5" t="inlineStr">
        <is>
          <t>Derived by the pipeline</t>
        </is>
      </c>
      <c r="F70" s="26" t="inlineStr">
        <is>
          <t>Closing cost assumptions</t>
        </is>
      </c>
      <c r="G70" s="26" t="inlineStr">
        <is>
          <t>yes</t>
        </is>
      </c>
      <c r="H70" s="26" t="inlineStr">
        <is>
          <t>$71,810,000</t>
        </is>
      </c>
    </row>
    <row r="71">
      <c r="A71" s="5" t="inlineStr">
        <is>
          <t>Closing costs</t>
        </is>
      </c>
      <c r="B71" s="5" t="inlineStr">
        <is>
          <t>loan_amount</t>
        </is>
      </c>
      <c r="C71" s="5" t="inlineStr">
        <is>
          <t>currency</t>
        </is>
      </c>
      <c r="D71" s="26" t="inlineStr">
        <is>
          <t>Loan the mortgage or recording tax is computed on. Absent, that tax is reported as not asserted rather than inferred from the price.</t>
        </is>
      </c>
      <c r="E71" s="5" t="inlineStr">
        <is>
          <t>Supplied by the operator</t>
        </is>
      </c>
      <c r="F71" s="26" t="inlineStr">
        <is>
          <t>Debt assumptions</t>
        </is>
      </c>
      <c r="G71" s="26" t="inlineStr">
        <is>
          <t>yes</t>
        </is>
      </c>
      <c r="H71" s="26" t="inlineStr">
        <is>
          <t>—</t>
        </is>
      </c>
    </row>
    <row r="72">
      <c r="A72" s="5" t="inlineStr">
        <is>
          <t>Closing costs</t>
        </is>
      </c>
      <c r="B72" s="5" t="inlineStr">
        <is>
          <t>transfer_tax_amount</t>
        </is>
      </c>
      <c r="C72" s="5" t="inlineStr">
        <is>
          <t>currency</t>
        </is>
      </c>
      <c r="D72" s="26" t="inlineStr">
        <is>
          <t>State or county real-estate transfer tax at the stated price.</t>
        </is>
      </c>
      <c r="E72" s="5" t="inlineStr">
        <is>
          <t>Derived by the pipeline</t>
        </is>
      </c>
      <c r="F72" s="26" t="inlineStr">
        <is>
          <t>Closing costs</t>
        </is>
      </c>
      <c r="G72" s="26" t="inlineStr">
        <is>
          <t>yes</t>
        </is>
      </c>
      <c r="H72" s="26" t="inlineStr">
        <is>
          <t>$0</t>
        </is>
      </c>
    </row>
    <row r="73">
      <c r="A73" s="5" t="inlineStr">
        <is>
          <t>Closing costs</t>
        </is>
      </c>
      <c r="B73" s="5" t="inlineStr">
        <is>
          <t>transfer_tax_rate</t>
        </is>
      </c>
      <c r="C73" s="5" t="inlineStr">
        <is>
          <t>text</t>
        </is>
      </c>
      <c r="D73" s="26" t="inlineStr">
        <is>
          <t>The rate applied, as the statute expresses it.</t>
        </is>
      </c>
      <c r="E73" s="5" t="inlineStr">
        <is>
          <t>Derived by the pipeline</t>
        </is>
      </c>
      <c r="F73" s="26" t="inlineStr">
        <is>
          <t>Closing costs</t>
        </is>
      </c>
      <c r="G73" s="26" t="inlineStr">
        <is>
          <t>yes</t>
        </is>
      </c>
      <c r="H73" s="26" t="inlineStr">
        <is>
          <t>No real-estate transfer tax</t>
        </is>
      </c>
    </row>
    <row r="74">
      <c r="A74" s="5" t="inlineStr">
        <is>
          <t>Closing costs</t>
        </is>
      </c>
      <c r="B74" s="5" t="inlineStr">
        <is>
          <t>transfer_tax_citation</t>
        </is>
      </c>
      <c r="C74" s="5" t="inlineStr">
        <is>
          <t>text</t>
        </is>
      </c>
      <c r="D74" s="26" t="inlineStr">
        <is>
          <t>Statute or revenue-department authority for the rate — including where the authority is that no such tax exists.</t>
        </is>
      </c>
      <c r="E74" s="5" t="inlineStr">
        <is>
          <t>Derived by the pipeline</t>
        </is>
      </c>
      <c r="F74" s="26" t="inlineStr">
        <is>
          <t>Reference only — not a model input</t>
        </is>
      </c>
      <c r="G74" s="26" t="inlineStr">
        <is>
          <t>yes</t>
        </is>
      </c>
      <c r="H74" s="26" t="inlineStr">
        <is>
          <t>Ariz. Const. art. IX, sec. 24 (Prop 100, 2008)</t>
        </is>
      </c>
    </row>
    <row r="75">
      <c r="A75" s="5" t="inlineStr">
        <is>
          <t>Closing costs</t>
        </is>
      </c>
      <c r="B75" s="5" t="inlineStr">
        <is>
          <t>mortgage_tax_amount</t>
        </is>
      </c>
      <c r="C75" s="5" t="inlineStr">
        <is>
          <t>currency</t>
        </is>
      </c>
      <c r="D75" s="26" t="inlineStr">
        <is>
          <t>Mortgage, intangible or recording tax on the security instrument, computed on the loan.</t>
        </is>
      </c>
      <c r="E75" s="5" t="inlineStr">
        <is>
          <t>Derived by the pipeline</t>
        </is>
      </c>
      <c r="F75" s="26" t="inlineStr">
        <is>
          <t>Closing costs</t>
        </is>
      </c>
      <c r="G75" s="26" t="inlineStr">
        <is>
          <t>yes</t>
        </is>
      </c>
      <c r="H75" s="26" t="inlineStr">
        <is>
          <t>$0</t>
        </is>
      </c>
    </row>
    <row r="76">
      <c r="A76" s="5" t="inlineStr">
        <is>
          <t>Closing costs</t>
        </is>
      </c>
      <c r="B76" s="5" t="inlineStr">
        <is>
          <t>mortgage_tax_rate</t>
        </is>
      </c>
      <c r="C76" s="5" t="inlineStr">
        <is>
          <t>text</t>
        </is>
      </c>
      <c r="D76" s="26" t="inlineStr">
        <is>
          <t>The rate applied, as the statute expresses it.</t>
        </is>
      </c>
      <c r="E76" s="5" t="inlineStr">
        <is>
          <t>Derived by the pipeline</t>
        </is>
      </c>
      <c r="F76" s="26" t="inlineStr">
        <is>
          <t>Closing costs</t>
        </is>
      </c>
      <c r="G76" s="26" t="inlineStr">
        <is>
          <t>yes</t>
        </is>
      </c>
      <c r="H76" s="26" t="inlineStr">
        <is>
          <t>No mortgage or recording tax on the security instrument</t>
        </is>
      </c>
    </row>
    <row r="77">
      <c r="A77" s="5" t="inlineStr">
        <is>
          <t>Closing costs</t>
        </is>
      </c>
      <c r="B77" s="5" t="inlineStr">
        <is>
          <t>mortgage_tax_citation</t>
        </is>
      </c>
      <c r="C77" s="5" t="inlineStr">
        <is>
          <t>text</t>
        </is>
      </c>
      <c r="D77" s="26" t="inlineStr">
        <is>
          <t>Statute or revenue-department authority for the rate.</t>
        </is>
      </c>
      <c r="E77" s="5" t="inlineStr">
        <is>
          <t>Derived by the pipeline</t>
        </is>
      </c>
      <c r="F77" s="26" t="inlineStr">
        <is>
          <t>Reference only — not a model input</t>
        </is>
      </c>
      <c r="G77" s="26" t="inlineStr">
        <is>
          <t>yes</t>
        </is>
      </c>
      <c r="H77" s="26" t="inlineStr">
        <is>
          <t>Ariz. Const. art. IX, sec. 24; A.R.S. 11-475(A)(1)</t>
        </is>
      </c>
    </row>
    <row r="78">
      <c r="A78" s="4" t="inlineStr">
        <is>
          <t>Schools</t>
        </is>
      </c>
      <c r="B78" s="4" t="n"/>
      <c r="C78" s="4" t="n"/>
      <c r="D78" s="4" t="n"/>
      <c r="E78" s="4" t="n"/>
      <c r="F78" s="4" t="n"/>
      <c r="G78" s="4" t="n"/>
      <c r="H78" s="4" t="n"/>
    </row>
    <row r="79">
      <c r="A79" s="5" t="inlineStr">
        <is>
          <t>Schools</t>
        </is>
      </c>
      <c r="B79" s="5" t="inlineStr">
        <is>
          <t>school_elementary_name</t>
        </is>
      </c>
      <c r="C79" s="5" t="inlineStr">
        <is>
          <t>text</t>
        </is>
      </c>
      <c r="D79" s="26" t="inlineStr">
        <is>
          <t>Zoned elementary school.</t>
        </is>
      </c>
      <c r="E79" s="5" t="inlineStr">
        <is>
          <t>Public school-rating source</t>
        </is>
      </c>
      <c r="F79" s="26" t="inlineStr">
        <is>
          <t>Reference only — not a model input</t>
        </is>
      </c>
      <c r="G79" s="26" t="inlineStr">
        <is>
          <t>Internal pipeline only — The internal pipeline looks up the attendance-zone elementary, middle and high school and their public ratings; the demo reads a school name only where the memorandum states one and never rates it.</t>
        </is>
      </c>
      <c r="H79" s="26" t="inlineStr">
        <is>
          <t>Porter Elementary School</t>
        </is>
      </c>
    </row>
    <row r="80">
      <c r="A80" s="5" t="inlineStr">
        <is>
          <t>Schools</t>
        </is>
      </c>
      <c r="B80" s="5" t="inlineStr">
        <is>
          <t>school_elementary_rating</t>
        </is>
      </c>
      <c r="C80" s="5" t="inlineStr">
        <is>
          <t>number</t>
        </is>
      </c>
      <c r="D80" s="26" t="inlineStr">
        <is>
          <t>Elementary rating on a 1–10 scale.</t>
        </is>
      </c>
      <c r="E80" s="5" t="inlineStr">
        <is>
          <t>Public school-rating source</t>
        </is>
      </c>
      <c r="F80" s="26" t="inlineStr">
        <is>
          <t>Reference only — not a model input</t>
        </is>
      </c>
      <c r="G80" s="26" t="inlineStr">
        <is>
          <t>Internal pipeline only — The internal pipeline looks up the attendance-zone elementary, middle and high school and their public ratings; the demo reads a school name only where the memorandum states one and never rates it.</t>
        </is>
      </c>
      <c r="H80" s="26" t="inlineStr">
        <is>
          <t>6</t>
        </is>
      </c>
    </row>
    <row r="81">
      <c r="A81" s="5" t="inlineStr">
        <is>
          <t>Schools</t>
        </is>
      </c>
      <c r="B81" s="5" t="inlineStr">
        <is>
          <t>school_middle_name</t>
        </is>
      </c>
      <c r="C81" s="5" t="inlineStr">
        <is>
          <t>text</t>
        </is>
      </c>
      <c r="D81" s="26" t="inlineStr">
        <is>
          <t>Zoned middle school.</t>
        </is>
      </c>
      <c r="E81" s="5" t="inlineStr">
        <is>
          <t>Public school-rating source</t>
        </is>
      </c>
      <c r="F81" s="26" t="inlineStr">
        <is>
          <t>Reference only — not a model input</t>
        </is>
      </c>
      <c r="G81" s="26" t="inlineStr">
        <is>
          <t>Internal pipeline only — The internal pipeline looks up the attendance-zone elementary, middle and high school and their public ratings; the demo reads a school name only where the memorandum states one and never rates it.</t>
        </is>
      </c>
      <c r="H81" s="26" t="inlineStr">
        <is>
          <t>Taylor Junior High School</t>
        </is>
      </c>
    </row>
    <row r="82">
      <c r="A82" s="5" t="inlineStr">
        <is>
          <t>Schools</t>
        </is>
      </c>
      <c r="B82" s="5" t="inlineStr">
        <is>
          <t>school_middle_rating</t>
        </is>
      </c>
      <c r="C82" s="5" t="inlineStr">
        <is>
          <t>number</t>
        </is>
      </c>
      <c r="D82" s="26" t="inlineStr">
        <is>
          <t>Middle-school rating on a 1–10 scale.</t>
        </is>
      </c>
      <c r="E82" s="5" t="inlineStr">
        <is>
          <t>Public school-rating source</t>
        </is>
      </c>
      <c r="F82" s="26" t="inlineStr">
        <is>
          <t>Reference only — not a model input</t>
        </is>
      </c>
      <c r="G82" s="26" t="inlineStr">
        <is>
          <t>Internal pipeline only — The internal pipeline looks up the attendance-zone elementary, middle and high school and their public ratings; the demo reads a school name only where the memorandum states one and never rates it.</t>
        </is>
      </c>
      <c r="H82" s="26" t="inlineStr">
        <is>
          <t>2</t>
        </is>
      </c>
    </row>
    <row r="83">
      <c r="A83" s="5" t="inlineStr">
        <is>
          <t>Schools</t>
        </is>
      </c>
      <c r="B83" s="5" t="inlineStr">
        <is>
          <t>school_high_name</t>
        </is>
      </c>
      <c r="C83" s="5" t="inlineStr">
        <is>
          <t>text</t>
        </is>
      </c>
      <c r="D83" s="26" t="inlineStr">
        <is>
          <t>Zoned high school.</t>
        </is>
      </c>
      <c r="E83" s="5" t="inlineStr">
        <is>
          <t>Public school-rating source</t>
        </is>
      </c>
      <c r="F83" s="26" t="inlineStr">
        <is>
          <t>Reference only — not a model input</t>
        </is>
      </c>
      <c r="G83" s="26" t="inlineStr">
        <is>
          <t>Internal pipeline only — The internal pipeline looks up the attendance-zone elementary, middle and high school and their public ratings; the demo reads a school name only where the memorandum states one and never rates it.</t>
        </is>
      </c>
      <c r="H83" s="26" t="inlineStr">
        <is>
          <t>Mesa High School</t>
        </is>
      </c>
    </row>
    <row r="84">
      <c r="A84" s="5" t="inlineStr">
        <is>
          <t>Schools</t>
        </is>
      </c>
      <c r="B84" s="5" t="inlineStr">
        <is>
          <t>school_high_rating</t>
        </is>
      </c>
      <c r="C84" s="5" t="inlineStr">
        <is>
          <t>number</t>
        </is>
      </c>
      <c r="D84" s="26" t="inlineStr">
        <is>
          <t>High-school rating on a 1–10 scale.</t>
        </is>
      </c>
      <c r="E84" s="5" t="inlineStr">
        <is>
          <t>Public school-rating source</t>
        </is>
      </c>
      <c r="F84" s="26" t="inlineStr">
        <is>
          <t>Reference only — not a model input</t>
        </is>
      </c>
      <c r="G84" s="26" t="inlineStr">
        <is>
          <t>Internal pipeline only — The internal pipeline looks up the attendance-zone elementary, middle and high school and their public ratings; the demo reads a school name only where the memorandum states one and never rates it.</t>
        </is>
      </c>
      <c r="H84" s="26" t="inlineStr">
        <is>
          <t>6</t>
        </is>
      </c>
    </row>
    <row r="85">
      <c r="A85" s="4" t="inlineStr">
        <is>
          <t>T-12 revenue</t>
        </is>
      </c>
      <c r="B85" s="4" t="n"/>
      <c r="C85" s="4" t="n"/>
      <c r="D85" s="4" t="n"/>
      <c r="E85" s="4" t="n"/>
      <c r="F85" s="4" t="n"/>
      <c r="G85" s="4" t="n"/>
      <c r="H85" s="4" t="n"/>
    </row>
    <row r="86">
      <c r="A86" s="5" t="inlineStr">
        <is>
          <t>T-12 revenue</t>
        </is>
      </c>
      <c r="B86" s="5" t="inlineStr">
        <is>
          <t>Gross Potential Rent</t>
        </is>
      </c>
      <c r="C86" s="5" t="inlineStr">
        <is>
          <t>currency</t>
        </is>
      </c>
      <c r="D86" s="26" t="inlineStr">
        <is>
          <t>Gross Potential Rent — trailing-twelve total, and trailing-three annualized beside it.</t>
        </is>
      </c>
      <c r="E86" s="5" t="inlineStr">
        <is>
          <t>Trailing-twelve-month income statement</t>
        </is>
      </c>
      <c r="F86" s="26" t="inlineStr">
        <is>
          <t>Investment analysis — T-12 revenue column</t>
        </is>
      </c>
      <c r="G86" s="26" t="inlineStr">
        <is>
          <t>yes</t>
        </is>
      </c>
      <c r="H86" s="26" t="inlineStr">
        <is>
          <t>—</t>
        </is>
      </c>
    </row>
    <row r="87">
      <c r="A87" s="5" t="inlineStr">
        <is>
          <t>T-12 revenue</t>
        </is>
      </c>
      <c r="B87" s="5" t="inlineStr">
        <is>
          <t>Gain / (Loss) to Lease</t>
        </is>
      </c>
      <c r="C87" s="5" t="inlineStr">
        <is>
          <t>currency</t>
        </is>
      </c>
      <c r="D87" s="26" t="inlineStr">
        <is>
          <t>Gain / (Loss) to Lease — trailing-twelve total, and trailing-three annualized beside it.</t>
        </is>
      </c>
      <c r="E87" s="5" t="inlineStr">
        <is>
          <t>Trailing-twelve-month income statement</t>
        </is>
      </c>
      <c r="F87" s="26" t="inlineStr">
        <is>
          <t>Investment analysis — T-12 revenue column</t>
        </is>
      </c>
      <c r="G87" s="26" t="inlineStr">
        <is>
          <t>yes</t>
        </is>
      </c>
      <c r="H87" s="26" t="inlineStr">
        <is>
          <t>—</t>
        </is>
      </c>
    </row>
    <row r="88">
      <c r="A88" s="5" t="inlineStr">
        <is>
          <t>T-12 revenue</t>
        </is>
      </c>
      <c r="B88" s="5" t="inlineStr">
        <is>
          <t>Gross Scheduled Rent</t>
        </is>
      </c>
      <c r="C88" s="5" t="inlineStr">
        <is>
          <t>currency</t>
        </is>
      </c>
      <c r="D88" s="26" t="inlineStr">
        <is>
          <t>Gross Scheduled Rent — trailing-twelve total, and trailing-three annualized beside it.</t>
        </is>
      </c>
      <c r="E88" s="5" t="inlineStr">
        <is>
          <t>Trailing-twelve-month income statement</t>
        </is>
      </c>
      <c r="F88" s="26" t="inlineStr">
        <is>
          <t>Investment analysis — T-12 revenue column</t>
        </is>
      </c>
      <c r="G88" s="26" t="inlineStr">
        <is>
          <t>yes</t>
        </is>
      </c>
      <c r="H88" s="26" t="inlineStr">
        <is>
          <t>—</t>
        </is>
      </c>
    </row>
    <row r="89">
      <c r="A89" s="5" t="inlineStr">
        <is>
          <t>T-12 revenue</t>
        </is>
      </c>
      <c r="B89" s="5" t="inlineStr">
        <is>
          <t>Vacancy</t>
        </is>
      </c>
      <c r="C89" s="5" t="inlineStr">
        <is>
          <t>currency</t>
        </is>
      </c>
      <c r="D89" s="26" t="inlineStr">
        <is>
          <t>Vacancy — trailing-twelve total, and trailing-three annualized beside it.</t>
        </is>
      </c>
      <c r="E89" s="5" t="inlineStr">
        <is>
          <t>Trailing-twelve-month income statement</t>
        </is>
      </c>
      <c r="F89" s="26" t="inlineStr">
        <is>
          <t>Investment analysis — T-12 revenue column</t>
        </is>
      </c>
      <c r="G89" s="26" t="inlineStr">
        <is>
          <t>yes</t>
        </is>
      </c>
      <c r="H89" s="26" t="inlineStr">
        <is>
          <t>—</t>
        </is>
      </c>
    </row>
    <row r="90">
      <c r="A90" s="5" t="inlineStr">
        <is>
          <t>T-12 revenue</t>
        </is>
      </c>
      <c r="B90" s="5" t="inlineStr">
        <is>
          <t>Concessions</t>
        </is>
      </c>
      <c r="C90" s="5" t="inlineStr">
        <is>
          <t>currency</t>
        </is>
      </c>
      <c r="D90" s="26" t="inlineStr">
        <is>
          <t>Concessions — trailing-twelve total, and trailing-three annualized beside it.</t>
        </is>
      </c>
      <c r="E90" s="5" t="inlineStr">
        <is>
          <t>Trailing-twelve-month income statement</t>
        </is>
      </c>
      <c r="F90" s="26" t="inlineStr">
        <is>
          <t>Investment analysis — T-12 revenue column</t>
        </is>
      </c>
      <c r="G90" s="26" t="inlineStr">
        <is>
          <t>yes</t>
        </is>
      </c>
      <c r="H90" s="26" t="inlineStr">
        <is>
          <t>—</t>
        </is>
      </c>
    </row>
    <row r="91">
      <c r="A91" s="5" t="inlineStr">
        <is>
          <t>T-12 revenue</t>
        </is>
      </c>
      <c r="B91" s="5" t="inlineStr">
        <is>
          <t>Non-Revenue Units</t>
        </is>
      </c>
      <c r="C91" s="5" t="inlineStr">
        <is>
          <t>currency</t>
        </is>
      </c>
      <c r="D91" s="26" t="inlineStr">
        <is>
          <t>Non-Revenue Units — trailing-twelve total, and trailing-three annualized beside it.</t>
        </is>
      </c>
      <c r="E91" s="5" t="inlineStr">
        <is>
          <t>Trailing-twelve-month income statement</t>
        </is>
      </c>
      <c r="F91" s="26" t="inlineStr">
        <is>
          <t>Investment analysis — T-12 revenue column</t>
        </is>
      </c>
      <c r="G91" s="26" t="inlineStr">
        <is>
          <t>yes</t>
        </is>
      </c>
      <c r="H91" s="26" t="inlineStr">
        <is>
          <t>—</t>
        </is>
      </c>
    </row>
    <row r="92">
      <c r="A92" s="5" t="inlineStr">
        <is>
          <t>T-12 revenue</t>
        </is>
      </c>
      <c r="B92" s="5" t="inlineStr">
        <is>
          <t>Delinquency</t>
        </is>
      </c>
      <c r="C92" s="5" t="inlineStr">
        <is>
          <t>currency</t>
        </is>
      </c>
      <c r="D92" s="26" t="inlineStr">
        <is>
          <t>Delinquency — trailing-twelve total, and trailing-three annualized beside it.</t>
        </is>
      </c>
      <c r="E92" s="5" t="inlineStr">
        <is>
          <t>Trailing-twelve-month income statement</t>
        </is>
      </c>
      <c r="F92" s="26" t="inlineStr">
        <is>
          <t>Investment analysis — T-12 revenue column</t>
        </is>
      </c>
      <c r="G92" s="26" t="inlineStr">
        <is>
          <t>yes</t>
        </is>
      </c>
      <c r="H92" s="26" t="inlineStr">
        <is>
          <t>—</t>
        </is>
      </c>
    </row>
    <row r="93">
      <c r="A93" s="5" t="inlineStr">
        <is>
          <t>T-12 revenue</t>
        </is>
      </c>
      <c r="B93" s="5" t="inlineStr">
        <is>
          <t>Utility Reimbursements</t>
        </is>
      </c>
      <c r="C93" s="5" t="inlineStr">
        <is>
          <t>currency</t>
        </is>
      </c>
      <c r="D93" s="26" t="inlineStr">
        <is>
          <t>Utility Reimbursements — trailing-twelve total, and trailing-three annualized beside it.</t>
        </is>
      </c>
      <c r="E93" s="5" t="inlineStr">
        <is>
          <t>Trailing-twelve-month income statement</t>
        </is>
      </c>
      <c r="F93" s="26" t="inlineStr">
        <is>
          <t>Investment analysis — T-12 revenue column</t>
        </is>
      </c>
      <c r="G93" s="26" t="inlineStr">
        <is>
          <t>yes</t>
        </is>
      </c>
      <c r="H93" s="26" t="inlineStr">
        <is>
          <t>—</t>
        </is>
      </c>
    </row>
    <row r="94">
      <c r="A94" s="5" t="inlineStr">
        <is>
          <t>T-12 revenue</t>
        </is>
      </c>
      <c r="B94" s="5" t="inlineStr">
        <is>
          <t>Other Income</t>
        </is>
      </c>
      <c r="C94" s="5" t="inlineStr">
        <is>
          <t>currency</t>
        </is>
      </c>
      <c r="D94" s="26" t="inlineStr">
        <is>
          <t>Other Income — trailing-twelve total, and trailing-three annualized beside it.</t>
        </is>
      </c>
      <c r="E94" s="5" t="inlineStr">
        <is>
          <t>Trailing-twelve-month income statement</t>
        </is>
      </c>
      <c r="F94" s="26" t="inlineStr">
        <is>
          <t>Investment analysis — T-12 revenue column</t>
        </is>
      </c>
      <c r="G94" s="26" t="inlineStr">
        <is>
          <t>yes</t>
        </is>
      </c>
      <c r="H94" s="26" t="inlineStr">
        <is>
          <t>—</t>
        </is>
      </c>
    </row>
    <row r="95">
      <c r="A95" s="5" t="inlineStr">
        <is>
          <t>T-12 revenue</t>
        </is>
      </c>
      <c r="B95" s="5" t="inlineStr">
        <is>
          <t>Revenue Adjustments</t>
        </is>
      </c>
      <c r="C95" s="5" t="inlineStr">
        <is>
          <t>currency</t>
        </is>
      </c>
      <c r="D95" s="26" t="inlineStr">
        <is>
          <t>Revenue Adjustments — trailing-twelve total, and trailing-three annualized beside it.</t>
        </is>
      </c>
      <c r="E95" s="5" t="inlineStr">
        <is>
          <t>Trailing-twelve-month income statement</t>
        </is>
      </c>
      <c r="F95" s="26" t="inlineStr">
        <is>
          <t>Investment analysis — T-12 revenue column</t>
        </is>
      </c>
      <c r="G95" s="26" t="inlineStr">
        <is>
          <t>yes</t>
        </is>
      </c>
      <c r="H95" s="26" t="inlineStr">
        <is>
          <t>—</t>
        </is>
      </c>
    </row>
    <row r="96">
      <c r="A96" s="5" t="inlineStr">
        <is>
          <t>T-12 revenue</t>
        </is>
      </c>
      <c r="B96" s="5" t="inlineStr">
        <is>
          <t>Total Revenue</t>
        </is>
      </c>
      <c r="C96" s="5" t="inlineStr">
        <is>
          <t>currency</t>
        </is>
      </c>
      <c r="D96" s="26" t="inlineStr">
        <is>
          <t>Total Revenue — trailing-twelve total, and trailing-three annualized beside it.</t>
        </is>
      </c>
      <c r="E96" s="5" t="inlineStr">
        <is>
          <t>Trailing-twelve-month income statement</t>
        </is>
      </c>
      <c r="F96" s="26" t="inlineStr">
        <is>
          <t>Investment analysis — T-12 revenue column</t>
        </is>
      </c>
      <c r="G96" s="26" t="inlineStr">
        <is>
          <t>yes</t>
        </is>
      </c>
      <c r="H96" s="26" t="inlineStr">
        <is>
          <t>—</t>
        </is>
      </c>
    </row>
    <row r="97">
      <c r="A97" s="4" t="inlineStr">
        <is>
          <t>T-12 expense</t>
        </is>
      </c>
      <c r="B97" s="4" t="n"/>
      <c r="C97" s="4" t="n"/>
      <c r="D97" s="4" t="n"/>
      <c r="E97" s="4" t="n"/>
      <c r="F97" s="4" t="n"/>
      <c r="G97" s="4" t="n"/>
      <c r="H97" s="4" t="n"/>
    </row>
    <row r="98">
      <c r="A98" s="5" t="inlineStr">
        <is>
          <t>T-12 expense</t>
        </is>
      </c>
      <c r="B98" s="5" t="inlineStr">
        <is>
          <t>General and Administrative</t>
        </is>
      </c>
      <c r="C98" s="5" t="inlineStr">
        <is>
          <t>currency</t>
        </is>
      </c>
      <c r="D98" s="26" t="inlineStr">
        <is>
          <t>General and Administrative — trailing-twelve total, trailing-three annualized, and per unit.</t>
        </is>
      </c>
      <c r="E98" s="5" t="inlineStr">
        <is>
          <t>Trailing-twelve-month income statement</t>
        </is>
      </c>
      <c r="F98" s="26" t="inlineStr">
        <is>
          <t>Investment analysis — T-12 expense column</t>
        </is>
      </c>
      <c r="G98" s="26" t="inlineStr">
        <is>
          <t>yes</t>
        </is>
      </c>
      <c r="H98" s="26" t="inlineStr">
        <is>
          <t>—</t>
        </is>
      </c>
    </row>
    <row r="99">
      <c r="A99" s="5" t="inlineStr">
        <is>
          <t>T-12 expense</t>
        </is>
      </c>
      <c r="B99" s="5" t="inlineStr">
        <is>
          <t>Leasing and Marketing</t>
        </is>
      </c>
      <c r="C99" s="5" t="inlineStr">
        <is>
          <t>currency</t>
        </is>
      </c>
      <c r="D99" s="26" t="inlineStr">
        <is>
          <t>Leasing and Marketing — trailing-twelve total, trailing-three annualized, and per unit.</t>
        </is>
      </c>
      <c r="E99" s="5" t="inlineStr">
        <is>
          <t>Trailing-twelve-month income statement</t>
        </is>
      </c>
      <c r="F99" s="26" t="inlineStr">
        <is>
          <t>Investment analysis — T-12 expense column</t>
        </is>
      </c>
      <c r="G99" s="26" t="inlineStr">
        <is>
          <t>yes</t>
        </is>
      </c>
      <c r="H99" s="26" t="inlineStr">
        <is>
          <t>—</t>
        </is>
      </c>
    </row>
    <row r="100">
      <c r="A100" s="5" t="inlineStr">
        <is>
          <t>T-12 expense</t>
        </is>
      </c>
      <c r="B100" s="5" t="inlineStr">
        <is>
          <t>Payroll</t>
        </is>
      </c>
      <c r="C100" s="5" t="inlineStr">
        <is>
          <t>currency</t>
        </is>
      </c>
      <c r="D100" s="26" t="inlineStr">
        <is>
          <t>Payroll — trailing-twelve total, trailing-three annualized, and per unit.</t>
        </is>
      </c>
      <c r="E100" s="5" t="inlineStr">
        <is>
          <t>Trailing-twelve-month income statement</t>
        </is>
      </c>
      <c r="F100" s="26" t="inlineStr">
        <is>
          <t>Investment analysis — T-12 expense column</t>
        </is>
      </c>
      <c r="G100" s="26" t="inlineStr">
        <is>
          <t>yes</t>
        </is>
      </c>
      <c r="H100" s="26" t="inlineStr">
        <is>
          <t>—</t>
        </is>
      </c>
    </row>
    <row r="101">
      <c r="A101" s="5" t="inlineStr">
        <is>
          <t>T-12 expense</t>
        </is>
      </c>
      <c r="B101" s="5" t="inlineStr">
        <is>
          <t>Insurance</t>
        </is>
      </c>
      <c r="C101" s="5" t="inlineStr">
        <is>
          <t>currency</t>
        </is>
      </c>
      <c r="D101" s="26" t="inlineStr">
        <is>
          <t>Insurance — trailing-twelve total, trailing-three annualized, and per unit.</t>
        </is>
      </c>
      <c r="E101" s="5" t="inlineStr">
        <is>
          <t>Trailing-twelve-month income statement</t>
        </is>
      </c>
      <c r="F101" s="26" t="inlineStr">
        <is>
          <t>Investment analysis — T-12 expense column</t>
        </is>
      </c>
      <c r="G101" s="26" t="inlineStr">
        <is>
          <t>yes</t>
        </is>
      </c>
      <c r="H101" s="26" t="inlineStr">
        <is>
          <t>—</t>
        </is>
      </c>
    </row>
    <row r="102">
      <c r="A102" s="5" t="inlineStr">
        <is>
          <t>T-12 expense</t>
        </is>
      </c>
      <c r="B102" s="5" t="inlineStr">
        <is>
          <t>Property Taxes</t>
        </is>
      </c>
      <c r="C102" s="5" t="inlineStr">
        <is>
          <t>currency</t>
        </is>
      </c>
      <c r="D102" s="26" t="inlineStr">
        <is>
          <t>Property Taxes — trailing-twelve total, trailing-three annualized, and per unit.</t>
        </is>
      </c>
      <c r="E102" s="5" t="inlineStr">
        <is>
          <t>Trailing-twelve-month income statement</t>
        </is>
      </c>
      <c r="F102" s="26" t="inlineStr">
        <is>
          <t>Investment analysis — T-12 expense column</t>
        </is>
      </c>
      <c r="G102" s="26" t="inlineStr">
        <is>
          <t>yes</t>
        </is>
      </c>
      <c r="H102" s="26" t="inlineStr">
        <is>
          <t>—</t>
        </is>
      </c>
    </row>
    <row r="103">
      <c r="A103" s="5" t="inlineStr">
        <is>
          <t>T-12 expense</t>
        </is>
      </c>
      <c r="B103" s="5" t="inlineStr">
        <is>
          <t>Legal and Professional</t>
        </is>
      </c>
      <c r="C103" s="5" t="inlineStr">
        <is>
          <t>currency</t>
        </is>
      </c>
      <c r="D103" s="26" t="inlineStr">
        <is>
          <t>Legal and Professional — trailing-twelve total, trailing-three annualized, and per unit.</t>
        </is>
      </c>
      <c r="E103" s="5" t="inlineStr">
        <is>
          <t>Trailing-twelve-month income statement</t>
        </is>
      </c>
      <c r="F103" s="26" t="inlineStr">
        <is>
          <t>Investment analysis — T-12 expense column</t>
        </is>
      </c>
      <c r="G103" s="26" t="inlineStr">
        <is>
          <t>yes</t>
        </is>
      </c>
      <c r="H103" s="26" t="inlineStr">
        <is>
          <t>—</t>
        </is>
      </c>
    </row>
    <row r="104">
      <c r="A104" s="5" t="inlineStr">
        <is>
          <t>T-12 expense</t>
        </is>
      </c>
      <c r="B104" s="5" t="inlineStr">
        <is>
          <t>Management Fee</t>
        </is>
      </c>
      <c r="C104" s="5" t="inlineStr">
        <is>
          <t>currency</t>
        </is>
      </c>
      <c r="D104" s="26" t="inlineStr">
        <is>
          <t>Management Fee — trailing-twelve total, trailing-three annualized, and per unit.</t>
        </is>
      </c>
      <c r="E104" s="5" t="inlineStr">
        <is>
          <t>Trailing-twelve-month income statement</t>
        </is>
      </c>
      <c r="F104" s="26" t="inlineStr">
        <is>
          <t>Investment analysis — T-12 expense column</t>
        </is>
      </c>
      <c r="G104" s="26" t="inlineStr">
        <is>
          <t>yes</t>
        </is>
      </c>
      <c r="H104" s="26" t="inlineStr">
        <is>
          <t>—</t>
        </is>
      </c>
    </row>
    <row r="105">
      <c r="A105" s="5" t="inlineStr">
        <is>
          <t>T-12 expense</t>
        </is>
      </c>
      <c r="B105" s="5" t="inlineStr">
        <is>
          <t>Landscaping</t>
        </is>
      </c>
      <c r="C105" s="5" t="inlineStr">
        <is>
          <t>currency</t>
        </is>
      </c>
      <c r="D105" s="26" t="inlineStr">
        <is>
          <t>Landscaping — trailing-twelve total, trailing-three annualized, and per unit.</t>
        </is>
      </c>
      <c r="E105" s="5" t="inlineStr">
        <is>
          <t>Trailing-twelve-month income statement</t>
        </is>
      </c>
      <c r="F105" s="26" t="inlineStr">
        <is>
          <t>Investment analysis — T-12 expense column</t>
        </is>
      </c>
      <c r="G105" s="26" t="inlineStr">
        <is>
          <t>yes</t>
        </is>
      </c>
      <c r="H105" s="26" t="inlineStr">
        <is>
          <t>—</t>
        </is>
      </c>
    </row>
    <row r="106">
      <c r="A106" s="5" t="inlineStr">
        <is>
          <t>T-12 expense</t>
        </is>
      </c>
      <c r="B106" s="5" t="inlineStr">
        <is>
          <t>Repairs and Maintenance</t>
        </is>
      </c>
      <c r="C106" s="5" t="inlineStr">
        <is>
          <t>currency</t>
        </is>
      </c>
      <c r="D106" s="26" t="inlineStr">
        <is>
          <t>Repairs and Maintenance — trailing-twelve total, trailing-three annualized, and per unit.</t>
        </is>
      </c>
      <c r="E106" s="5" t="inlineStr">
        <is>
          <t>Trailing-twelve-month income statement</t>
        </is>
      </c>
      <c r="F106" s="26" t="inlineStr">
        <is>
          <t>Investment analysis — T-12 expense column</t>
        </is>
      </c>
      <c r="G106" s="26" t="inlineStr">
        <is>
          <t>yes</t>
        </is>
      </c>
      <c r="H106" s="26" t="inlineStr">
        <is>
          <t>—</t>
        </is>
      </c>
    </row>
    <row r="107">
      <c r="A107" s="5" t="inlineStr">
        <is>
          <t>T-12 expense</t>
        </is>
      </c>
      <c r="B107" s="5" t="inlineStr">
        <is>
          <t>Unit Turns</t>
        </is>
      </c>
      <c r="C107" s="5" t="inlineStr">
        <is>
          <t>currency</t>
        </is>
      </c>
      <c r="D107" s="26" t="inlineStr">
        <is>
          <t>Unit Turns — trailing-twelve total, trailing-three annualized, and per unit.</t>
        </is>
      </c>
      <c r="E107" s="5" t="inlineStr">
        <is>
          <t>Trailing-twelve-month income statement</t>
        </is>
      </c>
      <c r="F107" s="26" t="inlineStr">
        <is>
          <t>Investment analysis — T-12 expense column</t>
        </is>
      </c>
      <c r="G107" s="26" t="inlineStr">
        <is>
          <t>yes</t>
        </is>
      </c>
      <c r="H107" s="26" t="inlineStr">
        <is>
          <t>—</t>
        </is>
      </c>
    </row>
    <row r="108">
      <c r="A108" s="5" t="inlineStr">
        <is>
          <t>T-12 expense</t>
        </is>
      </c>
      <c r="B108" s="5" t="inlineStr">
        <is>
          <t>Utilities</t>
        </is>
      </c>
      <c r="C108" s="5" t="inlineStr">
        <is>
          <t>currency</t>
        </is>
      </c>
      <c r="D108" s="26" t="inlineStr">
        <is>
          <t>Utilities — trailing-twelve total, trailing-three annualized, and per unit.</t>
        </is>
      </c>
      <c r="E108" s="5" t="inlineStr">
        <is>
          <t>Trailing-twelve-month income statement</t>
        </is>
      </c>
      <c r="F108" s="26" t="inlineStr">
        <is>
          <t>Investment analysis — T-12 expense column</t>
        </is>
      </c>
      <c r="G108" s="26" t="inlineStr">
        <is>
          <t>yes</t>
        </is>
      </c>
      <c r="H108" s="26" t="inlineStr">
        <is>
          <t>—</t>
        </is>
      </c>
    </row>
    <row r="109">
      <c r="A109" s="5" t="inlineStr">
        <is>
          <t>T-12 expense</t>
        </is>
      </c>
      <c r="B109" s="5" t="inlineStr">
        <is>
          <t>Expense Adjustments</t>
        </is>
      </c>
      <c r="C109" s="5" t="inlineStr">
        <is>
          <t>currency</t>
        </is>
      </c>
      <c r="D109" s="26" t="inlineStr">
        <is>
          <t>Expense Adjustments — trailing-twelve total, trailing-three annualized, and per unit.</t>
        </is>
      </c>
      <c r="E109" s="5" t="inlineStr">
        <is>
          <t>Trailing-twelve-month income statement</t>
        </is>
      </c>
      <c r="F109" s="26" t="inlineStr">
        <is>
          <t>Investment analysis — T-12 expense column</t>
        </is>
      </c>
      <c r="G109" s="26" t="inlineStr">
        <is>
          <t>yes</t>
        </is>
      </c>
      <c r="H109" s="26" t="inlineStr">
        <is>
          <t>—</t>
        </is>
      </c>
    </row>
    <row r="110">
      <c r="A110" s="4" t="inlineStr">
        <is>
          <t>T-12 structure</t>
        </is>
      </c>
      <c r="B110" s="4" t="n"/>
      <c r="C110" s="4" t="n"/>
      <c r="D110" s="4" t="n"/>
      <c r="E110" s="4" t="n"/>
      <c r="F110" s="4" t="n"/>
      <c r="G110" s="4" t="n"/>
      <c r="H110" s="4" t="n"/>
    </row>
    <row r="111">
      <c r="A111" s="5" t="inlineStr">
        <is>
          <t>T-12 structure</t>
        </is>
      </c>
      <c r="B111" s="5" t="inlineStr">
        <is>
          <t>month_labels</t>
        </is>
      </c>
      <c r="C111" s="5" t="inlineStr">
        <is>
          <t>list</t>
        </is>
      </c>
      <c r="D111" s="26" t="inlineStr">
        <is>
          <t>Twelve month labels in the source statement's own order.</t>
        </is>
      </c>
      <c r="E111" s="5" t="inlineStr">
        <is>
          <t>Trailing-twelve-month income statement</t>
        </is>
      </c>
      <c r="F111" s="26" t="inlineStr">
        <is>
          <t>T-12 column headers</t>
        </is>
      </c>
      <c r="G111" s="26" t="inlineStr">
        <is>
          <t>yes</t>
        </is>
      </c>
      <c r="H111" s="26" t="inlineStr">
        <is>
          <t>—</t>
        </is>
      </c>
    </row>
    <row r="112">
      <c r="A112" s="5" t="inlineStr">
        <is>
          <t>T-12 structure</t>
        </is>
      </c>
      <c r="B112" s="5" t="inlineStr">
        <is>
          <t>month_order</t>
        </is>
      </c>
      <c r="C112" s="5" t="inlineStr">
        <is>
          <t>text</t>
        </is>
      </c>
      <c r="D112" s="26" t="inlineStr">
        <is>
          <t>Whether the months run oldest-first or newest-first. Detected from the labels, never assumed, because the T-3 window depends on it.</t>
        </is>
      </c>
      <c r="E112" s="5" t="inlineStr">
        <is>
          <t>Derived by the pipeline</t>
        </is>
      </c>
      <c r="F112" s="26" t="inlineStr">
        <is>
          <t>Reference only — not a model input</t>
        </is>
      </c>
      <c r="G112" s="26" t="inlineStr">
        <is>
          <t>yes</t>
        </is>
      </c>
      <c r="H112" s="26" t="inlineStr">
        <is>
          <t>—</t>
        </is>
      </c>
    </row>
    <row r="113">
      <c r="A113" s="5" t="inlineStr">
        <is>
          <t>T-12 structure</t>
        </is>
      </c>
      <c r="B113" s="5" t="inlineStr">
        <is>
          <t>line_item_label</t>
        </is>
      </c>
      <c r="C113" s="5" t="inlineStr">
        <is>
          <t>text</t>
        </is>
      </c>
      <c r="D113" s="26" t="inlineStr">
        <is>
          <t>The source statement's own wording for a line, kept verbatim beside the category it was mapped to.</t>
        </is>
      </c>
      <c r="E113" s="5" t="inlineStr">
        <is>
          <t>Trailing-twelve-month income statement</t>
        </is>
      </c>
      <c r="F113" s="26" t="inlineStr">
        <is>
          <t>T-12 line item</t>
        </is>
      </c>
      <c r="G113" s="26" t="inlineStr">
        <is>
          <t>yes</t>
        </is>
      </c>
      <c r="H113" s="26" t="inlineStr">
        <is>
          <t>MARKET RENT (1016)</t>
        </is>
      </c>
    </row>
    <row r="114">
      <c r="A114" s="5" t="inlineStr">
        <is>
          <t>T-12 structure</t>
        </is>
      </c>
      <c r="B114" s="5" t="inlineStr">
        <is>
          <t>line_item_category</t>
        </is>
      </c>
      <c r="C114" s="5" t="inlineStr">
        <is>
          <t>text</t>
        </is>
      </c>
      <c r="D114" s="26" t="inlineStr">
        <is>
          <t>Which vendored category a source line was mapped to. Blank for an uncategorized subtotal, which stays visible rather than being dropped.</t>
        </is>
      </c>
      <c r="E114" s="5" t="inlineStr">
        <is>
          <t>Derived by the pipeline</t>
        </is>
      </c>
      <c r="F114" s="26" t="inlineStr">
        <is>
          <t>T-12 mapping</t>
        </is>
      </c>
      <c r="G114" s="26" t="inlineStr">
        <is>
          <t>yes</t>
        </is>
      </c>
      <c r="H114" s="26" t="inlineStr">
        <is>
          <t>Gross Potential Rent</t>
        </is>
      </c>
    </row>
    <row r="115">
      <c r="A115" s="5" t="inlineStr">
        <is>
          <t>T-12 structure</t>
        </is>
      </c>
      <c r="B115" s="5" t="inlineStr">
        <is>
          <t>line_item_t12_total</t>
        </is>
      </c>
      <c r="C115" s="5" t="inlineStr">
        <is>
          <t>currency</t>
        </is>
      </c>
      <c r="D115" s="26" t="inlineStr">
        <is>
          <t>Sum of a line's twelve months.</t>
        </is>
      </c>
      <c r="E115" s="5" t="inlineStr">
        <is>
          <t>Derived by the pipeline</t>
        </is>
      </c>
      <c r="F115" s="26" t="inlineStr">
        <is>
          <t>T-12 column</t>
        </is>
      </c>
      <c r="G115" s="26" t="inlineStr">
        <is>
          <t>yes</t>
        </is>
      </c>
      <c r="H115" s="26" t="inlineStr">
        <is>
          <t>—</t>
        </is>
      </c>
    </row>
    <row r="116">
      <c r="A116" s="5" t="inlineStr">
        <is>
          <t>T-12 structure</t>
        </is>
      </c>
      <c r="B116" s="5" t="inlineStr">
        <is>
          <t>line_item_t3_total</t>
        </is>
      </c>
      <c r="C116" s="5" t="inlineStr">
        <is>
          <t>currency</t>
        </is>
      </c>
      <c r="D116" s="26" t="inlineStr">
        <is>
          <t>Sum of a line's three most recent months, taken from whichever end the direction detector found.</t>
        </is>
      </c>
      <c r="E116" s="5" t="inlineStr">
        <is>
          <t>Derived by the pipeline</t>
        </is>
      </c>
      <c r="F116" s="26" t="inlineStr">
        <is>
          <t>T-3 column</t>
        </is>
      </c>
      <c r="G116" s="26" t="inlineStr">
        <is>
          <t>yes</t>
        </is>
      </c>
      <c r="H116" s="26" t="inlineStr">
        <is>
          <t>—</t>
        </is>
      </c>
    </row>
    <row r="117">
      <c r="A117" s="5" t="inlineStr">
        <is>
          <t>T-12 structure</t>
        </is>
      </c>
      <c r="B117" s="5" t="inlineStr">
        <is>
          <t>gross_scheduled_rent</t>
        </is>
      </c>
      <c r="C117" s="5" t="inlineStr">
        <is>
          <t>currency</t>
        </is>
      </c>
      <c r="D117" s="26" t="inlineStr">
        <is>
          <t>Printed on the statement where it exists, otherwise gross potential rent plus gain/(loss) to lease. Which one fired is visible in the workbook formula.</t>
        </is>
      </c>
      <c r="E117" s="5" t="inlineStr">
        <is>
          <t>Derived by the pipeline</t>
        </is>
      </c>
      <c r="F117" s="26" t="inlineStr">
        <is>
          <t>Gross scheduled rent</t>
        </is>
      </c>
      <c r="G117" s="26" t="inlineStr">
        <is>
          <t>yes</t>
        </is>
      </c>
      <c r="H117" s="26" t="inlineStr">
        <is>
          <t>—</t>
        </is>
      </c>
    </row>
    <row r="118">
      <c r="A118" s="5" t="inlineStr">
        <is>
          <t>T-12 structure</t>
        </is>
      </c>
      <c r="B118" s="5" t="inlineStr">
        <is>
          <t>total_revenue</t>
        </is>
      </c>
      <c r="C118" s="5" t="inlineStr">
        <is>
          <t>currency</t>
        </is>
      </c>
      <c r="D118" s="26" t="inlineStr">
        <is>
          <t>Sum from gross scheduled rent down through revenue adjustments — never from gross potential rent, which double-counts loss-to-lease.</t>
        </is>
      </c>
      <c r="E118" s="5" t="inlineStr">
        <is>
          <t>Derived by the pipeline</t>
        </is>
      </c>
      <c r="F118" s="26" t="inlineStr">
        <is>
          <t>Total revenue</t>
        </is>
      </c>
      <c r="G118" s="26" t="inlineStr">
        <is>
          <t>yes</t>
        </is>
      </c>
      <c r="H118" s="26" t="inlineStr">
        <is>
          <t>—</t>
        </is>
      </c>
    </row>
    <row r="119">
      <c r="A119" s="5" t="inlineStr">
        <is>
          <t>T-12 structure</t>
        </is>
      </c>
      <c r="B119" s="5" t="inlineStr">
        <is>
          <t>total_operating_expenses</t>
        </is>
      </c>
      <c r="C119" s="5" t="inlineStr">
        <is>
          <t>currency</t>
        </is>
      </c>
      <c r="D119" s="26" t="inlineStr">
        <is>
          <t>Sum of the twelve expense categories.</t>
        </is>
      </c>
      <c r="E119" s="5" t="inlineStr">
        <is>
          <t>Derived by the pipeline</t>
        </is>
      </c>
      <c r="F119" s="26" t="inlineStr">
        <is>
          <t>Total operating expenses</t>
        </is>
      </c>
      <c r="G119" s="26" t="inlineStr">
        <is>
          <t>yes</t>
        </is>
      </c>
      <c r="H119" s="26" t="inlineStr">
        <is>
          <t>—</t>
        </is>
      </c>
    </row>
    <row r="120">
      <c r="A120" s="5" t="inlineStr">
        <is>
          <t>T-12 structure</t>
        </is>
      </c>
      <c r="B120" s="5" t="inlineStr">
        <is>
          <t>net_operating_income</t>
        </is>
      </c>
      <c r="C120" s="5" t="inlineStr">
        <is>
          <t>currency</t>
        </is>
      </c>
      <c r="D120" s="26" t="inlineStr">
        <is>
          <t>Total revenue less total operating expenses.</t>
        </is>
      </c>
      <c r="E120" s="5" t="inlineStr">
        <is>
          <t>Derived by the pipeline</t>
        </is>
      </c>
      <c r="F120" s="26" t="inlineStr">
        <is>
          <t>Net operating income</t>
        </is>
      </c>
      <c r="G120" s="26" t="inlineStr">
        <is>
          <t>yes</t>
        </is>
      </c>
      <c r="H120" s="26" t="inlineStr">
        <is>
          <t>—</t>
        </is>
      </c>
    </row>
    <row r="121">
      <c r="A121" s="5" t="inlineStr">
        <is>
          <t>T-12 structure</t>
        </is>
      </c>
      <c r="B121" s="5" t="inlineStr">
        <is>
          <t>t3_annualized</t>
        </is>
      </c>
      <c r="C121" s="5" t="inlineStr">
        <is>
          <t>currency</t>
        </is>
      </c>
      <c r="D121" s="26" t="inlineStr">
        <is>
          <t>Trailing-three total times four, beside every rollup row.</t>
        </is>
      </c>
      <c r="E121" s="5" t="inlineStr">
        <is>
          <t>Derived by the pipeline</t>
        </is>
      </c>
      <c r="F121" s="26" t="inlineStr">
        <is>
          <t>T-3 annualized column</t>
        </is>
      </c>
      <c r="G121" s="26" t="inlineStr">
        <is>
          <t>yes</t>
        </is>
      </c>
      <c r="H121" s="26" t="inlineStr">
        <is>
          <t>—</t>
        </is>
      </c>
    </row>
    <row r="122">
      <c r="A122" s="5" t="inlineStr">
        <is>
          <t>T-12 structure</t>
        </is>
      </c>
      <c r="B122" s="5" t="inlineStr">
        <is>
          <t>t6_annualized</t>
        </is>
      </c>
      <c r="C122" s="5" t="inlineStr">
        <is>
          <t>currency</t>
        </is>
      </c>
      <c r="D122" s="26" t="inlineStr">
        <is>
          <t>Trailing-six total times two, so a reader can see whether the trend is up or down.</t>
        </is>
      </c>
      <c r="E122" s="5" t="inlineStr">
        <is>
          <t>Derived by the pipeline</t>
        </is>
      </c>
      <c r="F122" s="26" t="inlineStr">
        <is>
          <t>Trend cross-check</t>
        </is>
      </c>
      <c r="G122" s="26" t="inlineStr">
        <is>
          <t>yes</t>
        </is>
      </c>
      <c r="H122" s="26" t="inlineStr">
        <is>
          <t>—</t>
        </is>
      </c>
    </row>
    <row r="123">
      <c r="A123" s="5" t="inlineStr">
        <is>
          <t>T-12 structure</t>
        </is>
      </c>
      <c r="B123" s="5" t="inlineStr">
        <is>
          <t>t3_trailing_revenue_annualized</t>
        </is>
      </c>
      <c r="C123" s="5" t="inlineStr">
        <is>
          <t>currency</t>
        </is>
      </c>
      <c r="D123" s="26" t="inlineStr">
        <is>
          <t>Six figures: each of the six most recent months plus the two before it, times four — the trend the T-3 cap rate sits at the end of.</t>
        </is>
      </c>
      <c r="E123" s="5" t="inlineStr">
        <is>
          <t>Derived by the pipeline</t>
        </is>
      </c>
      <c r="F123" s="26" t="inlineStr">
        <is>
          <t>Investment analysis — trailing T-3 revenue series</t>
        </is>
      </c>
      <c r="G123" s="26" t="inlineStr">
        <is>
          <t>yes</t>
        </is>
      </c>
      <c r="H123" s="26" t="inlineStr">
        <is>
          <t>—</t>
        </is>
      </c>
    </row>
    <row r="124">
      <c r="A124" s="5" t="inlineStr">
        <is>
          <t>T-12 structure</t>
        </is>
      </c>
      <c r="B124" s="5" t="inlineStr">
        <is>
          <t>statement_guards</t>
        </is>
      </c>
      <c r="C124" s="5" t="inlineStr">
        <is>
          <t>text</t>
        </is>
      </c>
      <c r="D124" s="26" t="inlineStr">
        <is>
          <t>Four sanity checks on how the statement is printed — contra-revenue sign, expense sign, recoveries inside expense buckets, a subtotal counted with its members — each OK or REVIEW with the lines named.</t>
        </is>
      </c>
      <c r="E124" s="5" t="inlineStr">
        <is>
          <t>Derived by the pipeline</t>
        </is>
      </c>
      <c r="F124" s="26" t="inlineStr">
        <is>
          <t>Review flags — not a model input</t>
        </is>
      </c>
      <c r="G124" s="26" t="inlineStr">
        <is>
          <t>yes</t>
        </is>
      </c>
      <c r="H124" s="26" t="inlineStr">
        <is>
          <t>—</t>
        </is>
      </c>
    </row>
    <row r="125">
      <c r="A125" s="5" t="inlineStr">
        <is>
          <t>T-12 structure</t>
        </is>
      </c>
      <c r="B125" s="5" t="inlineStr">
        <is>
          <t>expense_per_unit</t>
        </is>
      </c>
      <c r="C125" s="5" t="inlineStr">
        <is>
          <t>currency</t>
        </is>
      </c>
      <c r="D125" s="26" t="inlineStr">
        <is>
          <t>Each rollup row divided by unit count, blank-guarded so a bad unit count cannot fill the column with errors.</t>
        </is>
      </c>
      <c r="E125" s="5" t="inlineStr">
        <is>
          <t>Derived by the pipeline</t>
        </is>
      </c>
      <c r="F125" s="26" t="inlineStr">
        <is>
          <t>Per-unit expense check</t>
        </is>
      </c>
      <c r="G125" s="26" t="inlineStr">
        <is>
          <t>yes</t>
        </is>
      </c>
      <c r="H125" s="26" t="inlineStr">
        <is>
          <t>—</t>
        </is>
      </c>
    </row>
    <row r="126">
      <c r="A126" s="5" t="inlineStr">
        <is>
          <t>T-12 structure</t>
        </is>
      </c>
      <c r="B126" s="5" t="inlineStr">
        <is>
          <t>pct_of_revenue</t>
        </is>
      </c>
      <c r="C126" s="5" t="inlineStr">
        <is>
          <t>percent</t>
        </is>
      </c>
      <c r="D126" s="26" t="inlineStr">
        <is>
          <t>Each rollup row as a share of total revenue.</t>
        </is>
      </c>
      <c r="E126" s="5" t="inlineStr">
        <is>
          <t>Derived by the pipeline</t>
        </is>
      </c>
      <c r="F126" s="26" t="inlineStr">
        <is>
          <t>Expense ratio check</t>
        </is>
      </c>
      <c r="G126" s="26" t="inlineStr">
        <is>
          <t>yes</t>
        </is>
      </c>
      <c r="H126" s="26" t="inlineStr">
        <is>
          <t>—</t>
        </is>
      </c>
    </row>
    <row r="127">
      <c r="A127" s="5" t="inlineStr">
        <is>
          <t>T-12 structure</t>
        </is>
      </c>
      <c r="B127" s="5" t="inlineStr">
        <is>
          <t>breakout_top4</t>
        </is>
      </c>
      <c r="C127" s="5" t="inlineStr">
        <is>
          <t>table</t>
        </is>
      </c>
      <c r="D127" s="26" t="inlineStr">
        <is>
          <t>For other income, utility reimbursements, and utilities: the four largest constituent lines plus a Rest row, tying to the rollup.</t>
        </is>
      </c>
      <c r="E127" s="5" t="inlineStr">
        <is>
          <t>Derived by the pipeline</t>
        </is>
      </c>
      <c r="F127" s="26" t="inlineStr">
        <is>
          <t>Other-income / utility detail</t>
        </is>
      </c>
      <c r="G127" s="26" t="inlineStr">
        <is>
          <t>yes</t>
        </is>
      </c>
      <c r="H127" s="26" t="inlineStr">
        <is>
          <t>—</t>
        </is>
      </c>
    </row>
    <row r="128">
      <c r="A128" s="5" t="inlineStr">
        <is>
          <t>T-12 structure</t>
        </is>
      </c>
      <c r="B128" s="5" t="inlineStr">
        <is>
          <t>source_subtotal</t>
        </is>
      </c>
      <c r="C128" s="5" t="inlineStr">
        <is>
          <t>currency</t>
        </is>
      </c>
      <c r="D128" s="26" t="inlineStr">
        <is>
          <t>A subtotal as printed on the source statement, kept for the cross-tie.</t>
        </is>
      </c>
      <c r="E128" s="5" t="inlineStr">
        <is>
          <t>Trailing-twelve-month income statement</t>
        </is>
      </c>
      <c r="F128" s="26" t="inlineStr">
        <is>
          <t>Reference only — not a model input</t>
        </is>
      </c>
      <c r="G128" s="26" t="inlineStr">
        <is>
          <t>yes</t>
        </is>
      </c>
      <c r="H128" s="26" t="inlineStr">
        <is>
          <t>—</t>
        </is>
      </c>
    </row>
    <row r="129">
      <c r="A129" s="5" t="inlineStr">
        <is>
          <t>T-12 structure</t>
        </is>
      </c>
      <c r="B129" s="5" t="inlineStr">
        <is>
          <t>error_check_difference</t>
        </is>
      </c>
      <c r="C129" s="5" t="inlineStr">
        <is>
          <t>currency</t>
        </is>
      </c>
      <c r="D129" s="26" t="inlineStr">
        <is>
          <t>Our category total less the source's printed subtotal. Anything over a dollar reads REVIEW rather than quietly passing.</t>
        </is>
      </c>
      <c r="E129" s="5" t="inlineStr">
        <is>
          <t>Derived by the pipeline</t>
        </is>
      </c>
      <c r="F129" s="26" t="inlineStr">
        <is>
          <t>Reference only — not a model input</t>
        </is>
      </c>
      <c r="G129" s="26" t="inlineStr">
        <is>
          <t>yes</t>
        </is>
      </c>
      <c r="H129" s="26" t="inlineStr">
        <is>
          <t>—</t>
        </is>
      </c>
    </row>
    <row r="130">
      <c r="A130" s="5" t="inlineStr">
        <is>
          <t>T-12 structure</t>
        </is>
      </c>
      <c r="B130" s="5" t="inlineStr">
        <is>
          <t>absent_reason</t>
        </is>
      </c>
      <c r="C130" s="5" t="inlineStr">
        <is>
          <t>text</t>
        </is>
      </c>
      <c r="D130" s="26" t="inlineStr">
        <is>
          <t>Why the T-12 section is empty, when no trailing-twelve statement was supplied. Twelve months of zeroes would validate and read as a property that earned nothing; a stated reason cannot be mistaken for one.</t>
        </is>
      </c>
      <c r="E130" s="5" t="inlineStr">
        <is>
          <t>Derived by the pipeline</t>
        </is>
      </c>
      <c r="F130" s="26" t="inlineStr">
        <is>
          <t>Reference only — not a model input</t>
        </is>
      </c>
      <c r="G130" s="26" t="inlineStr">
        <is>
          <t>yes</t>
        </is>
      </c>
      <c r="H130" s="26" t="inlineStr">
        <is>
          <t>—</t>
        </is>
      </c>
    </row>
    <row r="131">
      <c r="A131" s="4" t="inlineStr">
        <is>
          <t>Rent roll — unit</t>
        </is>
      </c>
      <c r="B131" s="4" t="n"/>
      <c r="C131" s="4" t="n"/>
      <c r="D131" s="4" t="n"/>
      <c r="E131" s="4" t="n"/>
      <c r="F131" s="4" t="n"/>
      <c r="G131" s="4" t="n"/>
      <c r="H131" s="4" t="n"/>
    </row>
    <row r="132">
      <c r="A132" s="5" t="inlineStr">
        <is>
          <t>Rent roll — unit</t>
        </is>
      </c>
      <c r="B132" s="5" t="inlineStr">
        <is>
          <t>unit_id</t>
        </is>
      </c>
      <c r="C132" s="5" t="inlineStr">
        <is>
          <t>text</t>
        </is>
      </c>
      <c r="D132" s="26" t="inlineStr">
        <is>
          <t>Unit identifier. The output carries unit IDs only; no tenant-name column exists in the schema.</t>
        </is>
      </c>
      <c r="E132" s="5" t="inlineStr">
        <is>
          <t>Rent roll export</t>
        </is>
      </c>
      <c r="F132" s="26" t="inlineStr">
        <is>
          <t>Unit list</t>
        </is>
      </c>
      <c r="G132" s="26" t="inlineStr">
        <is>
          <t>yes</t>
        </is>
      </c>
      <c r="H132" s="26" t="inlineStr">
        <is>
          <t>1001</t>
        </is>
      </c>
    </row>
    <row r="133">
      <c r="A133" s="5" t="inlineStr">
        <is>
          <t>Rent roll — unit</t>
        </is>
      </c>
      <c r="B133" s="5" t="inlineStr">
        <is>
          <t>floor_plan</t>
        </is>
      </c>
      <c r="C133" s="5" t="inlineStr">
        <is>
          <t>text</t>
        </is>
      </c>
      <c r="D133" s="26" t="inlineStr">
        <is>
          <t>Floor-plan code the unit belongs to.</t>
        </is>
      </c>
      <c r="E133" s="5" t="inlineStr">
        <is>
          <t>Rent roll export</t>
        </is>
      </c>
      <c r="F133" s="26" t="inlineStr">
        <is>
          <t>Unit mix</t>
        </is>
      </c>
      <c r="G133" s="26" t="inlineStr">
        <is>
          <t>yes</t>
        </is>
      </c>
      <c r="H133" s="26" t="inlineStr">
        <is>
          <t>3X2B</t>
        </is>
      </c>
    </row>
    <row r="134">
      <c r="A134" s="5" t="inlineStr">
        <is>
          <t>Rent roll — unit</t>
        </is>
      </c>
      <c r="B134" s="5" t="inlineStr">
        <is>
          <t>beds</t>
        </is>
      </c>
      <c r="C134" s="5" t="inlineStr">
        <is>
          <t>number</t>
        </is>
      </c>
      <c r="D134" s="26" t="inlineStr">
        <is>
          <t>Bedrooms.</t>
        </is>
      </c>
      <c r="E134" s="5" t="inlineStr">
        <is>
          <t>Rent roll export</t>
        </is>
      </c>
      <c r="F134" s="26" t="inlineStr">
        <is>
          <t>Unit mix</t>
        </is>
      </c>
      <c r="G134" s="26" t="inlineStr">
        <is>
          <t>yes</t>
        </is>
      </c>
      <c r="H134" s="26" t="inlineStr">
        <is>
          <t>3.0</t>
        </is>
      </c>
    </row>
    <row r="135">
      <c r="A135" s="5" t="inlineStr">
        <is>
          <t>Rent roll — unit</t>
        </is>
      </c>
      <c r="B135" s="5" t="inlineStr">
        <is>
          <t>baths</t>
        </is>
      </c>
      <c r="C135" s="5" t="inlineStr">
        <is>
          <t>number</t>
        </is>
      </c>
      <c r="D135" s="26" t="inlineStr">
        <is>
          <t>Bathrooms.</t>
        </is>
      </c>
      <c r="E135" s="5" t="inlineStr">
        <is>
          <t>Rent roll export</t>
        </is>
      </c>
      <c r="F135" s="26" t="inlineStr">
        <is>
          <t>Unit mix</t>
        </is>
      </c>
      <c r="G135" s="26" t="inlineStr">
        <is>
          <t>yes</t>
        </is>
      </c>
      <c r="H135" s="26" t="inlineStr">
        <is>
          <t>2.0</t>
        </is>
      </c>
    </row>
    <row r="136">
      <c r="A136" s="5" t="inlineStr">
        <is>
          <t>Rent roll — unit</t>
        </is>
      </c>
      <c r="B136" s="5" t="inlineStr">
        <is>
          <t>sqft</t>
        </is>
      </c>
      <c r="C136" s="5" t="inlineStr">
        <is>
          <t>number</t>
        </is>
      </c>
      <c r="D136" s="26" t="inlineStr">
        <is>
          <t>Square footage.</t>
        </is>
      </c>
      <c r="E136" s="5" t="inlineStr">
        <is>
          <t>Rent roll export</t>
        </is>
      </c>
      <c r="F136" s="26" t="inlineStr">
        <is>
          <t>Unit mix</t>
        </is>
      </c>
      <c r="G136" s="26" t="inlineStr">
        <is>
          <t>yes</t>
        </is>
      </c>
      <c r="H136" s="26" t="inlineStr">
        <is>
          <t>1,444.0</t>
        </is>
      </c>
    </row>
    <row r="137">
      <c r="A137" s="5" t="inlineStr">
        <is>
          <t>Rent roll — unit</t>
        </is>
      </c>
      <c r="B137" s="5" t="inlineStr">
        <is>
          <t>status</t>
        </is>
      </c>
      <c r="C137" s="5" t="inlineStr">
        <is>
          <t>text</t>
        </is>
      </c>
      <c r="D137" s="26" t="inlineStr">
        <is>
          <t>Occupied, vacant, or model/down.</t>
        </is>
      </c>
      <c r="E137" s="5" t="inlineStr">
        <is>
          <t>Rent roll export</t>
        </is>
      </c>
      <c r="F137" s="26" t="inlineStr">
        <is>
          <t>Occupancy</t>
        </is>
      </c>
      <c r="G137" s="26" t="inlineStr">
        <is>
          <t>yes</t>
        </is>
      </c>
      <c r="H137" s="26" t="inlineStr">
        <is>
          <t>Occupied</t>
        </is>
      </c>
    </row>
    <row r="138">
      <c r="A138" s="5" t="inlineStr">
        <is>
          <t>Rent roll — unit</t>
        </is>
      </c>
      <c r="B138" s="5" t="inlineStr">
        <is>
          <t>lease_start</t>
        </is>
      </c>
      <c r="C138" s="5" t="inlineStr">
        <is>
          <t>date</t>
        </is>
      </c>
      <c r="D138" s="26" t="inlineStr">
        <is>
          <t>Lease start. A value the source gave as text stays text — a date that arrives as 'n/a' is not coerced into 1899.</t>
        </is>
      </c>
      <c r="E138" s="5" t="inlineStr">
        <is>
          <t>Rent roll export</t>
        </is>
      </c>
      <c r="F138" s="26" t="inlineStr">
        <is>
          <t>Reference only — not a model input</t>
        </is>
      </c>
      <c r="G138" s="26" t="inlineStr">
        <is>
          <t>yes</t>
        </is>
      </c>
      <c r="H138" s="26" t="inlineStr">
        <is>
          <t>2026-06-01</t>
        </is>
      </c>
    </row>
    <row r="139">
      <c r="A139" s="5" t="inlineStr">
        <is>
          <t>Rent roll — unit</t>
        </is>
      </c>
      <c r="B139" s="5" t="inlineStr">
        <is>
          <t>move_in</t>
        </is>
      </c>
      <c r="C139" s="5" t="inlineStr">
        <is>
          <t>date</t>
        </is>
      </c>
      <c r="D139" s="26" t="inlineStr">
        <is>
          <t>Move-in date. Turnover is counted by move-in, not by lease start.</t>
        </is>
      </c>
      <c r="E139" s="5" t="inlineStr">
        <is>
          <t>Rent roll export</t>
        </is>
      </c>
      <c r="F139" s="26" t="inlineStr">
        <is>
          <t>Turnover</t>
        </is>
      </c>
      <c r="G139" s="26" t="inlineStr">
        <is>
          <t>yes</t>
        </is>
      </c>
      <c r="H139" s="26" t="inlineStr">
        <is>
          <t>2019-09-25</t>
        </is>
      </c>
    </row>
    <row r="140">
      <c r="A140" s="5" t="inlineStr">
        <is>
          <t>Rent roll — unit</t>
        </is>
      </c>
      <c r="B140" s="5" t="inlineStr">
        <is>
          <t>lease_type</t>
        </is>
      </c>
      <c r="C140" s="5" t="inlineStr">
        <is>
          <t>text</t>
        </is>
      </c>
      <c r="D140" s="26" t="inlineStr">
        <is>
          <t>New, Renewal, or blank. Blank means the source could not support a classification — never a guess, never a blend.</t>
        </is>
      </c>
      <c r="E140" s="5" t="inlineStr">
        <is>
          <t>Derived by the pipeline</t>
        </is>
      </c>
      <c r="F140" s="26" t="inlineStr">
        <is>
          <t>New-vs-renewal split</t>
        </is>
      </c>
      <c r="G140" s="26" t="inlineStr">
        <is>
          <t>yes</t>
        </is>
      </c>
      <c r="H140" s="26" t="inlineStr">
        <is>
          <t>—</t>
        </is>
      </c>
    </row>
    <row r="141">
      <c r="A141" s="5" t="inlineStr">
        <is>
          <t>Rent roll — unit</t>
        </is>
      </c>
      <c r="B141" s="5" t="inlineStr">
        <is>
          <t>in_place_rent</t>
        </is>
      </c>
      <c r="C141" s="5" t="inlineStr">
        <is>
          <t>currency</t>
        </is>
      </c>
      <c r="D141" s="26" t="inlineStr">
        <is>
          <t>Contract rent in place.</t>
        </is>
      </c>
      <c r="E141" s="5" t="inlineStr">
        <is>
          <t>Rent roll export</t>
        </is>
      </c>
      <c r="F141" s="26" t="inlineStr">
        <is>
          <t>In-place rent</t>
        </is>
      </c>
      <c r="G141" s="26" t="inlineStr">
        <is>
          <t>yes</t>
        </is>
      </c>
      <c r="H141" s="26" t="inlineStr">
        <is>
          <t>$2,258</t>
        </is>
      </c>
    </row>
    <row r="142">
      <c r="A142" s="5" t="inlineStr">
        <is>
          <t>Rent roll — unit</t>
        </is>
      </c>
      <c r="B142" s="5" t="inlineStr">
        <is>
          <t>rent_per_sf</t>
        </is>
      </c>
      <c r="C142" s="5" t="inlineStr">
        <is>
          <t>currency</t>
        </is>
      </c>
      <c r="D142" s="26" t="inlineStr">
        <is>
          <t>In-place rent divided by square footage.</t>
        </is>
      </c>
      <c r="E142" s="5" t="inlineStr">
        <is>
          <t>Derived by the pipeline</t>
        </is>
      </c>
      <c r="F142" s="26" t="inlineStr">
        <is>
          <t>Rent per square foot</t>
        </is>
      </c>
      <c r="G142" s="26" t="inlineStr">
        <is>
          <t>yes</t>
        </is>
      </c>
      <c r="H142" s="26" t="inlineStr">
        <is>
          <t>—</t>
        </is>
      </c>
    </row>
    <row r="143">
      <c r="A143" s="4" t="inlineStr">
        <is>
          <t>Rent roll — plan</t>
        </is>
      </c>
      <c r="B143" s="4" t="n"/>
      <c r="C143" s="4" t="n"/>
      <c r="D143" s="4" t="n"/>
      <c r="E143" s="4" t="n"/>
      <c r="F143" s="4" t="n"/>
      <c r="G143" s="4" t="n"/>
      <c r="H143" s="4" t="n"/>
    </row>
    <row r="144">
      <c r="A144" s="5" t="inlineStr">
        <is>
          <t>Rent roll — plan</t>
        </is>
      </c>
      <c r="B144" s="5" t="inlineStr">
        <is>
          <t>plan_avg_sqft</t>
        </is>
      </c>
      <c r="C144" s="5" t="inlineStr">
        <is>
          <t>number</t>
        </is>
      </c>
      <c r="D144" s="26" t="inlineStr">
        <is>
          <t>Average square footage for the plan.</t>
        </is>
      </c>
      <c r="E144" s="5" t="inlineStr">
        <is>
          <t>Derived by the pipeline</t>
        </is>
      </c>
      <c r="F144" s="26" t="inlineStr">
        <is>
          <t>Unit mix — average SF</t>
        </is>
      </c>
      <c r="G144" s="26" t="inlineStr">
        <is>
          <t>yes</t>
        </is>
      </c>
      <c r="H144" s="26" t="inlineStr">
        <is>
          <t>—</t>
        </is>
      </c>
    </row>
    <row r="145">
      <c r="A145" s="5" t="inlineStr">
        <is>
          <t>Rent roll — plan</t>
        </is>
      </c>
      <c r="B145" s="5" t="inlineStr">
        <is>
          <t>plan_units</t>
        </is>
      </c>
      <c r="C145" s="5" t="inlineStr">
        <is>
          <t>integer</t>
        </is>
      </c>
      <c r="D145" s="26" t="inlineStr">
        <is>
          <t>Units in the plan.</t>
        </is>
      </c>
      <c r="E145" s="5" t="inlineStr">
        <is>
          <t>Derived by the pipeline</t>
        </is>
      </c>
      <c r="F145" s="26" t="inlineStr">
        <is>
          <t>Unit mix — count</t>
        </is>
      </c>
      <c r="G145" s="26" t="inlineStr">
        <is>
          <t>yes</t>
        </is>
      </c>
      <c r="H145" s="26" t="inlineStr">
        <is>
          <t>—</t>
        </is>
      </c>
    </row>
    <row r="146">
      <c r="A146" s="5" t="inlineStr">
        <is>
          <t>Rent roll — plan</t>
        </is>
      </c>
      <c r="B146" s="5" t="inlineStr">
        <is>
          <t>plan_occupied</t>
        </is>
      </c>
      <c r="C146" s="5" t="inlineStr">
        <is>
          <t>integer</t>
        </is>
      </c>
      <c r="D146" s="26" t="inlineStr">
        <is>
          <t>Occupied units in the plan.</t>
        </is>
      </c>
      <c r="E146" s="5" t="inlineStr">
        <is>
          <t>Derived by the pipeline</t>
        </is>
      </c>
      <c r="F146" s="26" t="inlineStr">
        <is>
          <t>Occupancy by plan</t>
        </is>
      </c>
      <c r="G146" s="26" t="inlineStr">
        <is>
          <t>yes</t>
        </is>
      </c>
      <c r="H146" s="26" t="inlineStr">
        <is>
          <t>—</t>
        </is>
      </c>
    </row>
    <row r="147">
      <c r="A147" s="5" t="inlineStr">
        <is>
          <t>Rent roll — plan</t>
        </is>
      </c>
      <c r="B147" s="5" t="inlineStr">
        <is>
          <t>plan_vacant</t>
        </is>
      </c>
      <c r="C147" s="5" t="inlineStr">
        <is>
          <t>integer</t>
        </is>
      </c>
      <c r="D147" s="26" t="inlineStr">
        <is>
          <t>Vacant units in the plan.</t>
        </is>
      </c>
      <c r="E147" s="5" t="inlineStr">
        <is>
          <t>Derived by the pipeline</t>
        </is>
      </c>
      <c r="F147" s="26" t="inlineStr">
        <is>
          <t>Occupancy by plan</t>
        </is>
      </c>
      <c r="G147" s="26" t="inlineStr">
        <is>
          <t>yes</t>
        </is>
      </c>
      <c r="H147" s="26" t="inlineStr">
        <is>
          <t>—</t>
        </is>
      </c>
    </row>
    <row r="148">
      <c r="A148" s="5" t="inlineStr">
        <is>
          <t>Rent roll — plan</t>
        </is>
      </c>
      <c r="B148" s="5" t="inlineStr">
        <is>
          <t>plan_avg_in_place_rent</t>
        </is>
      </c>
      <c r="C148" s="5" t="inlineStr">
        <is>
          <t>currency</t>
        </is>
      </c>
      <c r="D148" s="26" t="inlineStr">
        <is>
          <t>Weighted average in-place rent for the plan's occupied units.</t>
        </is>
      </c>
      <c r="E148" s="5" t="inlineStr">
        <is>
          <t>Derived by the pipeline</t>
        </is>
      </c>
      <c r="F148" s="26" t="inlineStr">
        <is>
          <t>In-place rent by plan</t>
        </is>
      </c>
      <c r="G148" s="26" t="inlineStr">
        <is>
          <t>yes</t>
        </is>
      </c>
      <c r="H148" s="26" t="inlineStr">
        <is>
          <t>—</t>
        </is>
      </c>
    </row>
    <row r="149">
      <c r="A149" s="5" t="inlineStr">
        <is>
          <t>Rent roll — plan</t>
        </is>
      </c>
      <c r="B149" s="5" t="inlineStr">
        <is>
          <t>plan_signed_rent</t>
        </is>
      </c>
      <c r="C149" s="5" t="inlineStr">
        <is>
          <t>currency</t>
        </is>
      </c>
      <c r="D149" s="26" t="inlineStr">
        <is>
          <t>Average rent on every priced, CLASSIFIED lease start (new, renewal or month-to-month) inside the lookback window; a lease the roll cannot classify is left out, so this can undercount. Context only: a blend never feeds the model.</t>
        </is>
      </c>
      <c r="E149" s="5" t="inlineStr">
        <is>
          <t>Derived by the pipeline</t>
        </is>
      </c>
      <c r="F149" s="26" t="inlineStr">
        <is>
          <t>Leases signed</t>
        </is>
      </c>
      <c r="G149" s="26" t="inlineStr">
        <is>
          <t>yes</t>
        </is>
      </c>
      <c r="H149" s="26" t="inlineStr">
        <is>
          <t>—</t>
        </is>
      </c>
    </row>
    <row r="150">
      <c r="A150" s="5" t="inlineStr">
        <is>
          <t>Rent roll — plan</t>
        </is>
      </c>
      <c r="B150" s="5" t="inlineStr">
        <is>
          <t>plan_signed_count</t>
        </is>
      </c>
      <c r="C150" s="5" t="inlineStr">
        <is>
          <t>integer</t>
        </is>
      </c>
      <c r="D150" s="26" t="inlineStr">
        <is>
          <t>How many leases were signed in the window. n/a where the roll has no usable lease-start or move-in date.</t>
        </is>
      </c>
      <c r="E150" s="5" t="inlineStr">
        <is>
          <t>Derived by the pipeline</t>
        </is>
      </c>
      <c r="F150" s="26" t="inlineStr">
        <is>
          <t>Sample size</t>
        </is>
      </c>
      <c r="G150" s="26" t="inlineStr">
        <is>
          <t>yes</t>
        </is>
      </c>
      <c r="H150" s="26" t="inlineStr">
        <is>
          <t>—</t>
        </is>
      </c>
    </row>
    <row r="151">
      <c r="A151" s="5" t="inlineStr">
        <is>
          <t>Rent roll — plan</t>
        </is>
      </c>
      <c r="B151" s="5" t="inlineStr">
        <is>
          <t>plan_movein_rent</t>
        </is>
      </c>
      <c r="C151" s="5" t="inlineStr">
        <is>
          <t>currency</t>
        </is>
      </c>
      <c r="D151" s="26" t="inlineStr">
        <is>
          <t>Average rent of residents whose move-in date falls inside the lookback window, whatever their lease type.</t>
        </is>
      </c>
      <c r="E151" s="5" t="inlineStr">
        <is>
          <t>Derived by the pipeline</t>
        </is>
      </c>
      <c r="F151" s="26" t="inlineStr">
        <is>
          <t>New move-in rent evidence</t>
        </is>
      </c>
      <c r="G151" s="26" t="inlineStr">
        <is>
          <t>yes</t>
        </is>
      </c>
      <c r="H151" s="26" t="inlineStr">
        <is>
          <t>—</t>
        </is>
      </c>
    </row>
    <row r="152">
      <c r="A152" s="5" t="inlineStr">
        <is>
          <t>Rent roll — plan</t>
        </is>
      </c>
      <c r="B152" s="5" t="inlineStr">
        <is>
          <t>plan_movein_count</t>
        </is>
      </c>
      <c r="C152" s="5" t="inlineStr">
        <is>
          <t>integer</t>
        </is>
      </c>
      <c r="D152" s="26" t="inlineStr">
        <is>
          <t>How many move-ins the average rests on. A thin count is visible rather than implied.</t>
        </is>
      </c>
      <c r="E152" s="5" t="inlineStr">
        <is>
          <t>Derived by the pipeline</t>
        </is>
      </c>
      <c r="F152" s="26" t="inlineStr">
        <is>
          <t>Sample size</t>
        </is>
      </c>
      <c r="G152" s="26" t="inlineStr">
        <is>
          <t>yes</t>
        </is>
      </c>
      <c r="H152" s="26" t="inlineStr">
        <is>
          <t>—</t>
        </is>
      </c>
    </row>
    <row r="153">
      <c r="A153" s="5" t="inlineStr">
        <is>
          <t>Rent roll — plan</t>
        </is>
      </c>
      <c r="B153" s="5" t="inlineStr">
        <is>
          <t>plan_market_rent_for_model</t>
        </is>
      </c>
      <c r="C153" s="5" t="inlineStr">
        <is>
          <t>currency</t>
        </is>
      </c>
      <c r="D153" s="26" t="inlineStr">
        <is>
          <t>The plan's rent to underwrite: new move-in rent where one exists, otherwise in-place. This is the column a financial model consumes.</t>
        </is>
      </c>
      <c r="E153" s="5" t="inlineStr">
        <is>
          <t>Derived by the pipeline</t>
        </is>
      </c>
      <c r="F153" s="26" t="inlineStr">
        <is>
          <t>Unit-mix market rent</t>
        </is>
      </c>
      <c r="G153" s="26" t="inlineStr">
        <is>
          <t>yes</t>
        </is>
      </c>
      <c r="H153" s="26" t="inlineStr">
        <is>
          <t>—</t>
        </is>
      </c>
    </row>
    <row r="154">
      <c r="A154" s="5" t="inlineStr">
        <is>
          <t>Rent roll — plan</t>
        </is>
      </c>
      <c r="B154" s="5" t="inlineStr">
        <is>
          <t>plan_market_rent_basis</t>
        </is>
      </c>
      <c r="C154" s="5" t="inlineStr">
        <is>
          <t>text</t>
        </is>
      </c>
      <c r="D154" s="26" t="inlineStr">
        <is>
          <t>Which of the two fired, stated per plan.</t>
        </is>
      </c>
      <c r="E154" s="5" t="inlineStr">
        <is>
          <t>Derived by the pipeline</t>
        </is>
      </c>
      <c r="F154" s="26" t="inlineStr">
        <is>
          <t>Reference only — not a model input</t>
        </is>
      </c>
      <c r="G154" s="26" t="inlineStr">
        <is>
          <t>yes</t>
        </is>
      </c>
      <c r="H154" s="26" t="inlineStr">
        <is>
          <t>—</t>
        </is>
      </c>
    </row>
    <row r="155">
      <c r="A155" s="4" t="inlineStr">
        <is>
          <t>Rent roll — totals</t>
        </is>
      </c>
      <c r="B155" s="4" t="n"/>
      <c r="C155" s="4" t="n"/>
      <c r="D155" s="4" t="n"/>
      <c r="E155" s="4" t="n"/>
      <c r="F155" s="4" t="n"/>
      <c r="G155" s="4" t="n"/>
      <c r="H155" s="4" t="n"/>
    </row>
    <row r="156">
      <c r="A156" s="5" t="inlineStr">
        <is>
          <t>Rent roll — totals</t>
        </is>
      </c>
      <c r="B156" s="5" t="inlineStr">
        <is>
          <t>reconciliation_verdict</t>
        </is>
      </c>
      <c r="C156" s="5" t="inlineStr">
        <is>
          <t>text</t>
        </is>
      </c>
      <c r="D156" s="26" t="inlineStr">
        <is>
          <t>PASS, FAIL or NOT CHECKED: the unit count (tolerance 0) and the export's stated market-rent total (tolerance $1) against what the export states, every duplicate row retaining the in-place lease, and no rent-readback mismatch.</t>
        </is>
      </c>
      <c r="E156" s="5" t="inlineStr">
        <is>
          <t>Derived by the pipeline</t>
        </is>
      </c>
      <c r="F156" s="26" t="inlineStr">
        <is>
          <t>Gate — the pack is partial until PASS</t>
        </is>
      </c>
      <c r="G156" s="26" t="inlineStr">
        <is>
          <t>yes</t>
        </is>
      </c>
      <c r="H156" s="26" t="inlineStr">
        <is>
          <t>—</t>
        </is>
      </c>
    </row>
    <row r="157">
      <c r="A157" s="5" t="inlineStr">
        <is>
          <t>Rent roll — totals</t>
        </is>
      </c>
      <c r="B157" s="5" t="inlineStr">
        <is>
          <t>total_units</t>
        </is>
      </c>
      <c r="C157" s="5" t="inlineStr">
        <is>
          <t>integer</t>
        </is>
      </c>
      <c r="D157" s="26" t="inlineStr">
        <is>
          <t>Units on the roll.</t>
        </is>
      </c>
      <c r="E157" s="5" t="inlineStr">
        <is>
          <t>Derived by the pipeline</t>
        </is>
      </c>
      <c r="F157" s="26" t="inlineStr">
        <is>
          <t>Unit count cross-check</t>
        </is>
      </c>
      <c r="G157" s="26" t="inlineStr">
        <is>
          <t>yes</t>
        </is>
      </c>
      <c r="H157" s="26" t="inlineStr">
        <is>
          <t>—</t>
        </is>
      </c>
    </row>
    <row r="158">
      <c r="A158" s="5" t="inlineStr">
        <is>
          <t>Rent roll — totals</t>
        </is>
      </c>
      <c r="B158" s="5" t="inlineStr">
        <is>
          <t>occupied_units</t>
        </is>
      </c>
      <c r="C158" s="5" t="inlineStr">
        <is>
          <t>integer</t>
        </is>
      </c>
      <c r="D158" s="26" t="inlineStr">
        <is>
          <t>Occupied units.</t>
        </is>
      </c>
      <c r="E158" s="5" t="inlineStr">
        <is>
          <t>Derived by the pipeline</t>
        </is>
      </c>
      <c r="F158" s="26" t="inlineStr">
        <is>
          <t>Occupancy</t>
        </is>
      </c>
      <c r="G158" s="26" t="inlineStr">
        <is>
          <t>yes</t>
        </is>
      </c>
      <c r="H158" s="26" t="inlineStr">
        <is>
          <t>—</t>
        </is>
      </c>
    </row>
    <row r="159">
      <c r="A159" s="5" t="inlineStr">
        <is>
          <t>Rent roll — totals</t>
        </is>
      </c>
      <c r="B159" s="5" t="inlineStr">
        <is>
          <t>vacant_units</t>
        </is>
      </c>
      <c r="C159" s="5" t="inlineStr">
        <is>
          <t>integer</t>
        </is>
      </c>
      <c r="D159" s="26" t="inlineStr">
        <is>
          <t>Vacant units.</t>
        </is>
      </c>
      <c r="E159" s="5" t="inlineStr">
        <is>
          <t>Derived by the pipeline</t>
        </is>
      </c>
      <c r="F159" s="26" t="inlineStr">
        <is>
          <t>Occupancy</t>
        </is>
      </c>
      <c r="G159" s="26" t="inlineStr">
        <is>
          <t>yes</t>
        </is>
      </c>
      <c r="H159" s="26" t="inlineStr">
        <is>
          <t>—</t>
        </is>
      </c>
    </row>
    <row r="160">
      <c r="A160" s="5" t="inlineStr">
        <is>
          <t>Rent roll — totals</t>
        </is>
      </c>
      <c r="B160" s="5" t="inlineStr">
        <is>
          <t>occupancy</t>
        </is>
      </c>
      <c r="C160" s="5" t="inlineStr">
        <is>
          <t>percent</t>
        </is>
      </c>
      <c r="D160" s="26" t="inlineStr">
        <is>
          <t>Occupied over total.</t>
        </is>
      </c>
      <c r="E160" s="5" t="inlineStr">
        <is>
          <t>Derived by the pipeline</t>
        </is>
      </c>
      <c r="F160" s="26" t="inlineStr">
        <is>
          <t>Vacancy assumption</t>
        </is>
      </c>
      <c r="G160" s="26" t="inlineStr">
        <is>
          <t>yes</t>
        </is>
      </c>
      <c r="H160" s="26" t="inlineStr">
        <is>
          <t>—</t>
        </is>
      </c>
    </row>
    <row r="161">
      <c r="A161" s="5" t="inlineStr">
        <is>
          <t>Rent roll — totals</t>
        </is>
      </c>
      <c r="B161" s="5" t="inlineStr">
        <is>
          <t>vacancy</t>
        </is>
      </c>
      <c r="C161" s="5" t="inlineStr">
        <is>
          <t>percent</t>
        </is>
      </c>
      <c r="D161" s="26" t="inlineStr">
        <is>
          <t>One less occupancy. The physical-vacancy input.</t>
        </is>
      </c>
      <c r="E161" s="5" t="inlineStr">
        <is>
          <t>Derived by the pipeline</t>
        </is>
      </c>
      <c r="F161" s="26" t="inlineStr">
        <is>
          <t>Vacancy assumption</t>
        </is>
      </c>
      <c r="G161" s="26" t="inlineStr">
        <is>
          <t>yes</t>
        </is>
      </c>
      <c r="H161" s="26" t="inlineStr">
        <is>
          <t>—</t>
        </is>
      </c>
    </row>
    <row r="162">
      <c r="A162" s="5" t="inlineStr">
        <is>
          <t>Rent roll — totals</t>
        </is>
      </c>
      <c r="B162" s="5" t="inlineStr">
        <is>
          <t>wavg_in_place_rent</t>
        </is>
      </c>
      <c r="C162" s="5" t="inlineStr">
        <is>
          <t>currency</t>
        </is>
      </c>
      <c r="D162" s="26" t="inlineStr">
        <is>
          <t>Mean contract rent over the occupied units with a stated contract rent (vacant units carry no in-place rent; an occupied unit with no stated rent is left out, not counted as zero).</t>
        </is>
      </c>
      <c r="E162" s="5" t="inlineStr">
        <is>
          <t>Derived by the pipeline</t>
        </is>
      </c>
      <c r="F162" s="26" t="inlineStr">
        <is>
          <t>In-place rent</t>
        </is>
      </c>
      <c r="G162" s="26" t="inlineStr">
        <is>
          <t>yes</t>
        </is>
      </c>
      <c r="H162" s="26" t="inlineStr">
        <is>
          <t>—</t>
        </is>
      </c>
    </row>
    <row r="163">
      <c r="A163" s="5" t="inlineStr">
        <is>
          <t>Rent roll — totals</t>
        </is>
      </c>
      <c r="B163" s="5" t="inlineStr">
        <is>
          <t>wavg_market_rent_for_model</t>
        </is>
      </c>
      <c r="C163" s="5" t="inlineStr">
        <is>
          <t>currency</t>
        </is>
      </c>
      <c r="D163" s="26" t="inlineStr">
        <is>
          <t>Unit-weighted market rent for model across the property.</t>
        </is>
      </c>
      <c r="E163" s="5" t="inlineStr">
        <is>
          <t>Derived by the pipeline</t>
        </is>
      </c>
      <c r="F163" s="26" t="inlineStr">
        <is>
          <t>Market rent</t>
        </is>
      </c>
      <c r="G163" s="26" t="inlineStr">
        <is>
          <t>yes</t>
        </is>
      </c>
      <c r="H163" s="26" t="inlineStr">
        <is>
          <t>—</t>
        </is>
      </c>
    </row>
    <row r="164">
      <c r="A164" s="5" t="inlineStr">
        <is>
          <t>Rent roll — totals</t>
        </is>
      </c>
      <c r="B164" s="5" t="inlineStr">
        <is>
          <t>annualized_turnover</t>
        </is>
      </c>
      <c r="C164" s="5" t="inlineStr">
        <is>
          <t>percent</t>
        </is>
      </c>
      <c r="D164" s="26" t="inlineStr">
        <is>
          <t>Move-ins inside the lookback window, annualized against unit count.</t>
        </is>
      </c>
      <c r="E164" s="5" t="inlineStr">
        <is>
          <t>Derived by the pipeline</t>
        </is>
      </c>
      <c r="F164" s="26" t="inlineStr">
        <is>
          <t>Turnover assumption</t>
        </is>
      </c>
      <c r="G164" s="26" t="inlineStr">
        <is>
          <t>yes</t>
        </is>
      </c>
      <c r="H164" s="26" t="inlineStr">
        <is>
          <t>—</t>
        </is>
      </c>
    </row>
    <row r="165">
      <c r="A165" s="5" t="inlineStr">
        <is>
          <t>Rent roll — totals</t>
        </is>
      </c>
      <c r="B165" s="5" t="inlineStr">
        <is>
          <t>lookback_months</t>
        </is>
      </c>
      <c r="C165" s="5" t="inlineStr">
        <is>
          <t>integer</t>
        </is>
      </c>
      <c r="D165" s="26" t="inlineStr">
        <is>
          <t>Length of the move-in and lease-signed window, measured back from the roll's as-of date.</t>
        </is>
      </c>
      <c r="E165" s="5" t="inlineStr">
        <is>
          <t>Supplied by the operator</t>
        </is>
      </c>
      <c r="F165" s="26" t="inlineStr">
        <is>
          <t>Reference only — not a model input</t>
        </is>
      </c>
      <c r="G165" s="26" t="inlineStr">
        <is>
          <t>yes</t>
        </is>
      </c>
      <c r="H165" s="26" t="inlineStr">
        <is>
          <t>12</t>
        </is>
      </c>
    </row>
    <row r="166">
      <c r="A166" s="5" t="inlineStr">
        <is>
          <t>Rent roll — totals</t>
        </is>
      </c>
      <c r="B166" s="5" t="inlineStr">
        <is>
          <t>new_tenant_tolerance_days</t>
        </is>
      </c>
      <c r="C166" s="5" t="inlineStr">
        <is>
          <t>integer</t>
        </is>
      </c>
      <c r="D166" s="26" t="inlineStr">
        <is>
          <t>How far lease start may sit from move-in before a lease stops counting as a new tenant. A knob on the output, not a constant buried in code.</t>
        </is>
      </c>
      <c r="E166" s="5" t="inlineStr">
        <is>
          <t>Supplied by the operator</t>
        </is>
      </c>
      <c r="F166" s="26" t="inlineStr">
        <is>
          <t>Reference only — not a model input</t>
        </is>
      </c>
      <c r="G166" s="26" t="inlineStr">
        <is>
          <t>yes</t>
        </is>
      </c>
      <c r="H166" s="26" t="inlineStr">
        <is>
          <t>31</t>
        </is>
      </c>
    </row>
    <row r="167">
      <c r="A167" s="5" t="inlineStr">
        <is>
          <t>Rent roll — totals</t>
        </is>
      </c>
      <c r="B167" s="5" t="inlineStr">
        <is>
          <t>absent_reason</t>
        </is>
      </c>
      <c r="C167" s="5" t="inlineStr">
        <is>
          <t>text</t>
        </is>
      </c>
      <c r="D167" s="26" t="inlineStr">
        <is>
          <t>Why the rent-roll section is empty, when no roll was supplied. An empty block that says why is a deliverable; a block of zeroes is not.</t>
        </is>
      </c>
      <c r="E167" s="5" t="inlineStr">
        <is>
          <t>Derived by the pipeline</t>
        </is>
      </c>
      <c r="F167" s="26" t="inlineStr">
        <is>
          <t>Reference only — not a model input</t>
        </is>
      </c>
      <c r="G167" s="26" t="inlineStr">
        <is>
          <t>yes</t>
        </is>
      </c>
      <c r="H167" s="26" t="inlineStr">
        <is>
          <t>—</t>
        </is>
      </c>
    </row>
    <row r="168">
      <c r="A168" s="5" t="inlineStr">
        <is>
          <t>Rent roll — totals</t>
        </is>
      </c>
      <c r="B168" s="5" t="inlineStr">
        <is>
          <t>roll_as_of</t>
        </is>
      </c>
      <c r="C168" s="5" t="inlineStr">
        <is>
          <t>date</t>
        </is>
      </c>
      <c r="D168" s="26" t="inlineStr">
        <is>
          <t>As-of date of the roll. Every window is measured from here.</t>
        </is>
      </c>
      <c r="E168" s="5" t="inlineStr">
        <is>
          <t>Rent roll export</t>
        </is>
      </c>
      <c r="F168" s="26" t="inlineStr">
        <is>
          <t>Analysis date</t>
        </is>
      </c>
      <c r="G168" s="26" t="inlineStr">
        <is>
          <t>yes</t>
        </is>
      </c>
      <c r="H168" s="26" t="inlineStr">
        <is>
          <t>2026-08-31</t>
        </is>
      </c>
    </row>
    <row r="169">
      <c r="A169" s="4" t="inlineStr">
        <is>
          <t>Trade-out</t>
        </is>
      </c>
      <c r="B169" s="4" t="n"/>
      <c r="C169" s="4" t="n"/>
      <c r="D169" s="4" t="n"/>
      <c r="E169" s="4" t="n"/>
      <c r="F169" s="4" t="n"/>
      <c r="G169" s="4" t="n"/>
      <c r="H169" s="4" t="n"/>
    </row>
    <row r="170">
      <c r="A170" s="5" t="inlineStr">
        <is>
          <t>Trade-out</t>
        </is>
      </c>
      <c r="B170" s="5" t="inlineStr">
        <is>
          <t>cohort</t>
        </is>
      </c>
      <c r="C170" s="5" t="inlineStr">
        <is>
          <t>text</t>
        </is>
      </c>
      <c r="D170" s="26" t="inlineStr">
        <is>
          <t>New, Renewal, or First generation.</t>
        </is>
      </c>
      <c r="E170" s="5" t="inlineStr">
        <is>
          <t>Lease trade-out report</t>
        </is>
      </c>
      <c r="F170" s="26" t="inlineStr">
        <is>
          <t>New-vs-renewal growth evidence</t>
        </is>
      </c>
      <c r="G170" s="26" t="inlineStr">
        <is>
          <t>Internal pipeline only — The internal pipeline reads a lease trade-out report (new versus renewal rents); the demo does not ask for one.</t>
        </is>
      </c>
      <c r="H170" s="26" t="inlineStr">
        <is>
          <t>—</t>
        </is>
      </c>
    </row>
    <row r="171">
      <c r="A171" s="5" t="inlineStr">
        <is>
          <t>Trade-out</t>
        </is>
      </c>
      <c r="B171" s="5" t="inlineStr">
        <is>
          <t>cohort_leases</t>
        </is>
      </c>
      <c r="C171" s="5" t="inlineStr">
        <is>
          <t>integer</t>
        </is>
      </c>
      <c r="D171" s="26" t="inlineStr">
        <is>
          <t>Leases in the cohort.</t>
        </is>
      </c>
      <c r="E171" s="5" t="inlineStr">
        <is>
          <t>Lease trade-out report</t>
        </is>
      </c>
      <c r="F171" s="26" t="inlineStr">
        <is>
          <t>Sample size</t>
        </is>
      </c>
      <c r="G171" s="26" t="inlineStr">
        <is>
          <t>Internal pipeline only — The internal pipeline reads a lease trade-out report (new versus renewal rents); the demo does not ask for one.</t>
        </is>
      </c>
      <c r="H171" s="26" t="inlineStr">
        <is>
          <t>—</t>
        </is>
      </c>
    </row>
    <row r="172">
      <c r="A172" s="5" t="inlineStr">
        <is>
          <t>Trade-out</t>
        </is>
      </c>
      <c r="B172" s="5" t="inlineStr">
        <is>
          <t>cohort_prior_rent</t>
        </is>
      </c>
      <c r="C172" s="5" t="inlineStr">
        <is>
          <t>currency</t>
        </is>
      </c>
      <c r="D172" s="26" t="inlineStr">
        <is>
          <t>Average rent before the trade.</t>
        </is>
      </c>
      <c r="E172" s="5" t="inlineStr">
        <is>
          <t>Lease trade-out report</t>
        </is>
      </c>
      <c r="F172" s="26" t="inlineStr">
        <is>
          <t>Prior rent</t>
        </is>
      </c>
      <c r="G172" s="26" t="inlineStr">
        <is>
          <t>Internal pipeline only — The internal pipeline reads a lease trade-out report (new versus renewal rents); the demo does not ask for one.</t>
        </is>
      </c>
      <c r="H172" s="26" t="inlineStr">
        <is>
          <t>—</t>
        </is>
      </c>
    </row>
    <row r="173">
      <c r="A173" s="5" t="inlineStr">
        <is>
          <t>Trade-out</t>
        </is>
      </c>
      <c r="B173" s="5" t="inlineStr">
        <is>
          <t>cohort_new_rent_gross</t>
        </is>
      </c>
      <c r="C173" s="5" t="inlineStr">
        <is>
          <t>currency</t>
        </is>
      </c>
      <c r="D173" s="26" t="inlineStr">
        <is>
          <t>Average new rent before concessions.</t>
        </is>
      </c>
      <c r="E173" s="5" t="inlineStr">
        <is>
          <t>Lease trade-out report</t>
        </is>
      </c>
      <c r="F173" s="26" t="inlineStr">
        <is>
          <t>Gross trade-out</t>
        </is>
      </c>
      <c r="G173" s="26" t="inlineStr">
        <is>
          <t>Internal pipeline only — The internal pipeline reads a lease trade-out report (new versus renewal rents); the demo does not ask for one.</t>
        </is>
      </c>
      <c r="H173" s="26" t="inlineStr">
        <is>
          <t>—</t>
        </is>
      </c>
    </row>
    <row r="174">
      <c r="A174" s="5" t="inlineStr">
        <is>
          <t>Trade-out</t>
        </is>
      </c>
      <c r="B174" s="5" t="inlineStr">
        <is>
          <t>cohort_new_rent_effective</t>
        </is>
      </c>
      <c r="C174" s="5" t="inlineStr">
        <is>
          <t>currency</t>
        </is>
      </c>
      <c r="D174" s="26" t="inlineStr">
        <is>
          <t>Average new rent after concessions. Quoted separately from gross, because quoting one as the other is how a trade-out number becomes wrong.</t>
        </is>
      </c>
      <c r="E174" s="5" t="inlineStr">
        <is>
          <t>Lease trade-out report</t>
        </is>
      </c>
      <c r="F174" s="26" t="inlineStr">
        <is>
          <t>Effective trade-out</t>
        </is>
      </c>
      <c r="G174" s="26" t="inlineStr">
        <is>
          <t>Internal pipeline only — The internal pipeline reads a lease trade-out report (new versus renewal rents); the demo does not ask for one.</t>
        </is>
      </c>
      <c r="H174" s="26" t="inlineStr">
        <is>
          <t>—</t>
        </is>
      </c>
    </row>
    <row r="175">
      <c r="A175" s="5" t="inlineStr">
        <is>
          <t>Trade-out</t>
        </is>
      </c>
      <c r="B175" s="5" t="inlineStr">
        <is>
          <t>cohort_prior_rent_effective</t>
        </is>
      </c>
      <c r="C175" s="5" t="inlineStr">
        <is>
          <t>currency</t>
        </is>
      </c>
      <c r="D175" s="26" t="inlineStr">
        <is>
          <t>Average prior rent after the prior lease's concession. Optional: absent when the report states no prior concession, and the prior gross stands in.</t>
        </is>
      </c>
      <c r="E175" s="5" t="inlineStr">
        <is>
          <t>Lease trade-out report</t>
        </is>
      </c>
      <c r="F175" s="26" t="inlineStr">
        <is>
          <t>Prior effective rent</t>
        </is>
      </c>
      <c r="G175" s="26" t="inlineStr">
        <is>
          <t>Internal pipeline only — The internal pipeline reads a lease trade-out report (new versus renewal rents); the demo does not ask for one.</t>
        </is>
      </c>
      <c r="H175" s="26" t="inlineStr">
        <is>
          <t>—</t>
        </is>
      </c>
    </row>
    <row r="176">
      <c r="A176" s="5" t="inlineStr">
        <is>
          <t>Trade-out</t>
        </is>
      </c>
      <c r="B176" s="5" t="inlineStr">
        <is>
          <t>cohort_gross_change_pct</t>
        </is>
      </c>
      <c r="C176" s="5" t="inlineStr">
        <is>
          <t>percent</t>
        </is>
      </c>
      <c r="D176" s="26" t="inlineStr">
        <is>
          <t>Gross change over prior rent.</t>
        </is>
      </c>
      <c r="E176" s="5" t="inlineStr">
        <is>
          <t>Derived by the pipeline</t>
        </is>
      </c>
      <c r="F176" s="26" t="inlineStr">
        <is>
          <t>Rent growth evidence</t>
        </is>
      </c>
      <c r="G176" s="26" t="inlineStr">
        <is>
          <t>Internal pipeline only — The internal pipeline reads a lease trade-out report (new versus renewal rents); the demo does not ask for one.</t>
        </is>
      </c>
      <c r="H176" s="26" t="inlineStr">
        <is>
          <t>—</t>
        </is>
      </c>
    </row>
    <row r="177">
      <c r="A177" s="5" t="inlineStr">
        <is>
          <t>Trade-out</t>
        </is>
      </c>
      <c r="B177" s="5" t="inlineStr">
        <is>
          <t>cohort_effective_change_pct</t>
        </is>
      </c>
      <c r="C177" s="5" t="inlineStr">
        <is>
          <t>percent</t>
        </is>
      </c>
      <c r="D177" s="26" t="inlineStr">
        <is>
          <t>Effective change over prior effective rent (the prior gross when no prior concession is stated).</t>
        </is>
      </c>
      <c r="E177" s="5" t="inlineStr">
        <is>
          <t>Derived by the pipeline</t>
        </is>
      </c>
      <c r="F177" s="26" t="inlineStr">
        <is>
          <t>Rent growth evidence</t>
        </is>
      </c>
      <c r="G177" s="26" t="inlineStr">
        <is>
          <t>Internal pipeline only — The internal pipeline reads a lease trade-out report (new versus renewal rents); the demo does not ask for one.</t>
        </is>
      </c>
      <c r="H177" s="26" t="inlineStr">
        <is>
          <t>—</t>
        </is>
      </c>
    </row>
    <row r="178">
      <c r="A178" s="5" t="inlineStr">
        <is>
          <t>Trade-out</t>
        </is>
      </c>
      <c r="B178" s="5" t="inlineStr">
        <is>
          <t>absent_reason</t>
        </is>
      </c>
      <c r="C178" s="5" t="inlineStr">
        <is>
          <t>text</t>
        </is>
      </c>
      <c r="D178" s="26" t="inlineStr">
        <is>
          <t>Why the block is empty, when no trade-out report exists. An empty block that says why is a deliverable; a block of plausible numbers is not.</t>
        </is>
      </c>
      <c r="E178" s="5" t="inlineStr">
        <is>
          <t>Derived by the pipeline</t>
        </is>
      </c>
      <c r="F178" s="26" t="inlineStr">
        <is>
          <t>Reference only — not a model input</t>
        </is>
      </c>
      <c r="G178" s="26" t="inlineStr">
        <is>
          <t>Internal pipeline only — The internal pipeline reads a lease trade-out report (new versus renewal rents); the demo does not ask for one.</t>
        </is>
      </c>
      <c r="H178" s="26" t="inlineStr">
        <is>
          <t>Lease trade-out is an internal-pipeline input: the demo does not ask for a trade-out report, on the sample or on an upload.</t>
        </is>
      </c>
    </row>
    <row r="179">
      <c r="A179" s="4" t="inlineStr">
        <is>
          <t>Comps</t>
        </is>
      </c>
      <c r="B179" s="4" t="n"/>
      <c r="C179" s="4" t="n"/>
      <c r="D179" s="4" t="n"/>
      <c r="E179" s="4" t="n"/>
      <c r="F179" s="4" t="n"/>
      <c r="G179" s="4" t="n"/>
      <c r="H179" s="4" t="n"/>
    </row>
    <row r="180">
      <c r="A180" s="5" t="inlineStr">
        <is>
          <t>Comps</t>
        </is>
      </c>
      <c r="B180" s="5" t="inlineStr">
        <is>
          <t>comp_community</t>
        </is>
      </c>
      <c r="C180" s="5" t="inlineStr">
        <is>
          <t>text</t>
        </is>
      </c>
      <c r="D180" s="26" t="inlineStr">
        <is>
          <t>Comparable community name.</t>
        </is>
      </c>
      <c r="E180" s="5" t="inlineStr">
        <is>
          <t>Operator's own weekly rent scrape</t>
        </is>
      </c>
      <c r="F180" s="26" t="inlineStr">
        <is>
          <t>Comp set</t>
        </is>
      </c>
      <c r="G180" s="26" t="inlineStr">
        <is>
          <t>yes</t>
        </is>
      </c>
      <c r="H180" s="26" t="inlineStr">
        <is>
          <t>Saltera Apartments</t>
        </is>
      </c>
    </row>
    <row r="181">
      <c r="A181" s="5" t="inlineStr">
        <is>
          <t>Comps</t>
        </is>
      </c>
      <c r="B181" s="5" t="inlineStr">
        <is>
          <t>comp_distance_mi</t>
        </is>
      </c>
      <c r="C181" s="5" t="inlineStr">
        <is>
          <t>number</t>
        </is>
      </c>
      <c r="D181" s="26" t="inlineStr">
        <is>
          <t>Straight-line distance from the subject.</t>
        </is>
      </c>
      <c r="E181" s="5" t="inlineStr">
        <is>
          <t>Derived by the pipeline</t>
        </is>
      </c>
      <c r="F181" s="26" t="inlineStr">
        <is>
          <t>Comp set</t>
        </is>
      </c>
      <c r="G181" s="26" t="inlineStr">
        <is>
          <t>yes</t>
        </is>
      </c>
      <c r="H181" s="26" t="inlineStr">
        <is>
          <t>0.1</t>
        </is>
      </c>
    </row>
    <row r="182">
      <c r="A182" s="5" t="inlineStr">
        <is>
          <t>Comps</t>
        </is>
      </c>
      <c r="B182" s="5" t="inlineStr">
        <is>
          <t>comp_floor_plan</t>
        </is>
      </c>
      <c r="C182" s="5" t="inlineStr">
        <is>
          <t>text</t>
        </is>
      </c>
      <c r="D182" s="26" t="inlineStr">
        <is>
          <t>Comp floor plan the row describes. Comps are stated per plan, not as one blended community number.</t>
        </is>
      </c>
      <c r="E182" s="5" t="inlineStr">
        <is>
          <t>Operator's own weekly rent scrape</t>
        </is>
      </c>
      <c r="F182" s="26" t="inlineStr">
        <is>
          <t>Comp set</t>
        </is>
      </c>
      <c r="G182" s="26" t="inlineStr">
        <is>
          <t>yes</t>
        </is>
      </c>
      <c r="H182" s="26" t="inlineStr">
        <is>
          <t>1BR — lowest five of 5 available</t>
        </is>
      </c>
    </row>
    <row r="183">
      <c r="A183" s="5" t="inlineStr">
        <is>
          <t>Comps</t>
        </is>
      </c>
      <c r="B183" s="5" t="inlineStr">
        <is>
          <t>comp_tier</t>
        </is>
      </c>
      <c r="C183" s="5" t="inlineStr">
        <is>
          <t>integer</t>
        </is>
      </c>
      <c r="D183" s="26" t="inlineStr">
        <is>
          <t>1 = top comps (the closest five matching the subject's product and vintage), 2 = additional comps (the next fifteen). The identity-only third group carries no rent; since 2026-09-28 it is carried in the interchange file only and is not shown as a table.</t>
        </is>
      </c>
      <c r="E183" s="5" t="inlineStr">
        <is>
          <t>Derived by the pipeline</t>
        </is>
      </c>
      <c r="F183" s="26" t="inlineStr">
        <is>
          <t>Comp set</t>
        </is>
      </c>
      <c r="G183" s="26" t="inlineStr">
        <is>
          <t>yes</t>
        </is>
      </c>
      <c r="H183" s="26" t="inlineStr">
        <is>
          <t>1</t>
        </is>
      </c>
    </row>
    <row r="184">
      <c r="A184" s="5" t="inlineStr">
        <is>
          <t>Comps</t>
        </is>
      </c>
      <c r="B184" s="5" t="inlineStr">
        <is>
          <t>comp_year_built</t>
        </is>
      </c>
      <c r="C184" s="5" t="inlineStr">
        <is>
          <t>integer</t>
        </is>
      </c>
      <c r="D184" s="26" t="inlineStr">
        <is>
          <t>Comp vintage where one is published: the public property record's year where it has one, else the community registry's. Blank means nobody published one, never that the community is new.</t>
        </is>
      </c>
      <c r="E184" s="5" t="inlineStr">
        <is>
          <t>Operator's own weekly rent scrape</t>
        </is>
      </c>
      <c r="F184" s="26" t="inlineStr">
        <is>
          <t>Comp set</t>
        </is>
      </c>
      <c r="G184" s="26" t="inlineStr">
        <is>
          <t>yes</t>
        </is>
      </c>
      <c r="H184" s="26" t="inlineStr">
        <is>
          <t>1984</t>
        </is>
      </c>
    </row>
    <row r="185">
      <c r="A185" s="5" t="inlineStr">
        <is>
          <t>Comps</t>
        </is>
      </c>
      <c r="B185" s="5" t="inlineStr">
        <is>
          <t>comp_year_built_source</t>
        </is>
      </c>
      <c r="C185" s="5" t="inlineStr">
        <is>
          <t>text</t>
        </is>
      </c>
      <c r="D185" s="26" t="inlineStr">
        <is>
          <t>Where that year came from: the public record with its as-of, or the community registry (third-party market data). Blank alongside a blank year; a year with no source is rejected at validation.</t>
        </is>
      </c>
      <c r="E185" s="5" t="inlineStr">
        <is>
          <t>Operator's own weekly rent scrape</t>
        </is>
      </c>
      <c r="F185" s="26" t="inlineStr">
        <is>
          <t>Reference only — not a model input</t>
        </is>
      </c>
      <c r="G185" s="26" t="inlineStr">
        <is>
          <t>yes</t>
        </is>
      </c>
      <c r="H185" s="26" t="inlineStr">
        <is>
          <t>Maricopa County, AZ property record, as of 2026-10-05</t>
        </is>
      </c>
    </row>
    <row r="186">
      <c r="A186" s="5" t="inlineStr">
        <is>
          <t>Comps</t>
        </is>
      </c>
      <c r="B186" s="5" t="inlineStr">
        <is>
          <t>nearby_community</t>
        </is>
      </c>
      <c r="C186" s="5" t="inlineStr">
        <is>
          <t>text</t>
        </is>
      </c>
      <c r="D186" s="26" t="inlineStr">
        <is>
          <t>A tracked community inside the radius that is NOT a comp. Carried in the interchange file; the ~340-row table was taken off the page on 2026-09-28.</t>
        </is>
      </c>
      <c r="E186" s="5" t="inlineStr">
        <is>
          <t>Operator's own weekly rent scrape</t>
        </is>
      </c>
      <c r="F186" s="26" t="inlineStr">
        <is>
          <t>Market context</t>
        </is>
      </c>
      <c r="G186" s="26" t="inlineStr">
        <is>
          <t>yes</t>
        </is>
      </c>
      <c r="H186" s="26" t="inlineStr">
        <is>
          <t>The Village at Lindsay Park Apartments</t>
        </is>
      </c>
    </row>
    <row r="187">
      <c r="A187" s="5" t="inlineStr">
        <is>
          <t>Comps</t>
        </is>
      </c>
      <c r="B187" s="5" t="inlineStr">
        <is>
          <t>nearby_address</t>
        </is>
      </c>
      <c r="C187" s="5" t="inlineStr">
        <is>
          <t>text</t>
        </is>
      </c>
      <c r="D187" s="26" t="inlineStr">
        <is>
          <t>Its address, so the reader can place it.</t>
        </is>
      </c>
      <c r="E187" s="5" t="inlineStr">
        <is>
          <t>Operator's own weekly rent scrape</t>
        </is>
      </c>
      <c r="F187" s="26" t="inlineStr">
        <is>
          <t>Market context</t>
        </is>
      </c>
      <c r="G187" s="26" t="inlineStr">
        <is>
          <t>yes</t>
        </is>
      </c>
      <c r="H187" s="26" t="inlineStr">
        <is>
          <t>1441 S Lindsay Rd, Mesa, AZ 85204-6285</t>
        </is>
      </c>
    </row>
    <row r="188">
      <c r="A188" s="5" t="inlineStr">
        <is>
          <t>Comps</t>
        </is>
      </c>
      <c r="B188" s="5" t="inlineStr">
        <is>
          <t>nearby_distance_mi</t>
        </is>
      </c>
      <c r="C188" s="5" t="inlineStr">
        <is>
          <t>number</t>
        </is>
      </c>
      <c r="D188" s="26" t="inlineStr">
        <is>
          <t>Distance from the subject.</t>
        </is>
      </c>
      <c r="E188" s="5" t="inlineStr">
        <is>
          <t>Derived by the pipeline</t>
        </is>
      </c>
      <c r="F188" s="26" t="inlineStr">
        <is>
          <t>Market context</t>
        </is>
      </c>
      <c r="G188" s="26" t="inlineStr">
        <is>
          <t>yes</t>
        </is>
      </c>
      <c r="H188" s="26" t="inlineStr">
        <is>
          <t>0.9</t>
        </is>
      </c>
    </row>
    <row r="189">
      <c r="A189" s="5" t="inlineStr">
        <is>
          <t>Comps</t>
        </is>
      </c>
      <c r="B189" s="5" t="inlineStr">
        <is>
          <t>nearby_units</t>
        </is>
      </c>
      <c r="C189" s="5" t="inlineStr">
        <is>
          <t>integer</t>
        </is>
      </c>
      <c r="D189" s="26" t="inlineStr">
        <is>
          <t>Unit count. The registry's own count was seeded from licensed data exports, so the public demo withholds it and shows the public-record count instead where one exists (county property record, Florida DBPR apartment licence, City of Austin permit), with its source and as-of.</t>
        </is>
      </c>
      <c r="E189" s="5" t="inlineStr">
        <is>
          <t>Operator's own weekly rent scrape</t>
        </is>
      </c>
      <c r="F189" s="26" t="inlineStr">
        <is>
          <t>Market context</t>
        </is>
      </c>
      <c r="G189" s="26" t="inlineStr">
        <is>
          <t>Public record where one exists — A community's own unit count comes from a licensed data export, so the public demo holds it back; where a public record states a count (a county property record, a Florida DBPR apartment licence, a City of Austin permit), that count is shown with its source and as-of.</t>
        </is>
      </c>
      <c r="H189" s="26" t="inlineStr">
        <is>
          <t>256 — Maricopa County, AZ property record, as of 2026-10-05</t>
        </is>
      </c>
    </row>
    <row r="190">
      <c r="A190" s="5" t="inlineStr">
        <is>
          <t>Comps</t>
        </is>
      </c>
      <c r="B190" s="5" t="inlineStr">
        <is>
          <t>nearby_reason</t>
        </is>
      </c>
      <c r="C190" s="5" t="inlineStr">
        <is>
          <t>text</t>
        </is>
      </c>
      <c r="D190" s="26" t="inlineStr">
        <is>
          <t>Why it is not a comp: wrong product, vintage outside the band, no quoted rent, excluded by the tracker, or simply beyond the closest twenty. The field that answers 'why isn't the property across the street in your comp set?' for every community in the radius.</t>
        </is>
      </c>
      <c r="E190" s="5" t="inlineStr">
        <is>
          <t>Derived by the pipeline</t>
        </is>
      </c>
      <c r="F190" s="26" t="inlineStr">
        <is>
          <t>Market context</t>
        </is>
      </c>
      <c r="G190" s="26" t="inlineStr">
        <is>
          <t>yes</t>
        </is>
      </c>
      <c r="H190" s="26" t="inlineStr">
        <is>
          <t>vintage 1997 is 16 years from the subject's 1981, outside the +/-10-year band</t>
        </is>
      </c>
    </row>
    <row r="191">
      <c r="A191" s="5" t="inlineStr">
        <is>
          <t>Comps</t>
        </is>
      </c>
      <c r="B191" s="5" t="inlineStr">
        <is>
          <t>compset_vintage_footnote</t>
        </is>
      </c>
      <c r="C191" s="5" t="inlineStr">
        <is>
          <t>text</t>
        </is>
      </c>
      <c r="D191" s="26" t="inlineStr">
        <is>
          <t>The disclosure on the detailed tiers: the band applied, and whether some communities carried no year and so could not be tested.</t>
        </is>
      </c>
      <c r="E191" s="5" t="inlineStr">
        <is>
          <t>Derived by the pipeline</t>
        </is>
      </c>
      <c r="F191" s="26" t="inlineStr">
        <is>
          <t>Reference only — not a model input</t>
        </is>
      </c>
      <c r="G191" s="26" t="inlineStr">
        <is>
          <t>yes</t>
        </is>
      </c>
      <c r="H191" s="26" t="inlineStr">
        <is>
          <t>Vintage filter: +/-10 years of the subject's year built.</t>
        </is>
      </c>
    </row>
    <row r="192">
      <c r="A192" s="5" t="inlineStr">
        <is>
          <t>Comps</t>
        </is>
      </c>
      <c r="B192" s="5" t="inlineStr">
        <is>
          <t>comp_beds</t>
        </is>
      </c>
      <c r="C192" s="5" t="inlineStr">
        <is>
          <t>number</t>
        </is>
      </c>
      <c r="D192" s="26" t="inlineStr">
        <is>
          <t>Bedrooms in the comp plan.</t>
        </is>
      </c>
      <c r="E192" s="5" t="inlineStr">
        <is>
          <t>Operator's own weekly rent scrape</t>
        </is>
      </c>
      <c r="F192" s="26" t="inlineStr">
        <is>
          <t>Comp set</t>
        </is>
      </c>
      <c r="G192" s="26" t="inlineStr">
        <is>
          <t>yes</t>
        </is>
      </c>
      <c r="H192" s="26" t="inlineStr">
        <is>
          <t>1.0</t>
        </is>
      </c>
    </row>
    <row r="193">
      <c r="A193" s="5" t="inlineStr">
        <is>
          <t>Comps</t>
        </is>
      </c>
      <c r="B193" s="5" t="inlineStr">
        <is>
          <t>comp_baths</t>
        </is>
      </c>
      <c r="C193" s="5" t="inlineStr">
        <is>
          <t>number</t>
        </is>
      </c>
      <c r="D193" s="26" t="inlineStr">
        <is>
          <t>Bathrooms in the comp plan.</t>
        </is>
      </c>
      <c r="E193" s="5" t="inlineStr">
        <is>
          <t>Operator's own weekly rent scrape</t>
        </is>
      </c>
      <c r="F193" s="26" t="inlineStr">
        <is>
          <t>Comp set</t>
        </is>
      </c>
      <c r="G193" s="26" t="inlineStr">
        <is>
          <t>yes</t>
        </is>
      </c>
      <c r="H193" s="26" t="inlineStr">
        <is>
          <t>—</t>
        </is>
      </c>
    </row>
    <row r="194">
      <c r="A194" s="5" t="inlineStr">
        <is>
          <t>Comps</t>
        </is>
      </c>
      <c r="B194" s="5" t="inlineStr">
        <is>
          <t>comp_sqft</t>
        </is>
      </c>
      <c r="C194" s="5" t="inlineStr">
        <is>
          <t>number</t>
        </is>
      </c>
      <c r="D194" s="26" t="inlineStr">
        <is>
          <t>Square footage of the comp plan.</t>
        </is>
      </c>
      <c r="E194" s="5" t="inlineStr">
        <is>
          <t>Operator's own weekly rent scrape</t>
        </is>
      </c>
      <c r="F194" s="26" t="inlineStr">
        <is>
          <t>Comp set</t>
        </is>
      </c>
      <c r="G194" s="26" t="inlineStr">
        <is>
          <t>yes</t>
        </is>
      </c>
      <c r="H194" s="26" t="inlineStr">
        <is>
          <t>688.0</t>
        </is>
      </c>
    </row>
    <row r="195">
      <c r="A195" s="5" t="inlineStr">
        <is>
          <t>Comps</t>
        </is>
      </c>
      <c r="B195" s="5" t="inlineStr">
        <is>
          <t>comp_asking_rent</t>
        </is>
      </c>
      <c r="C195" s="5" t="inlineStr">
        <is>
          <t>currency</t>
        </is>
      </c>
      <c r="D195" s="26" t="inlineStr">
        <is>
          <t>Advertised asking rent.</t>
        </is>
      </c>
      <c r="E195" s="5" t="inlineStr">
        <is>
          <t>Operator's own weekly rent scrape</t>
        </is>
      </c>
      <c r="F195" s="26" t="inlineStr">
        <is>
          <t>Market rent evidence</t>
        </is>
      </c>
      <c r="G195" s="26" t="inlineStr">
        <is>
          <t>yes</t>
        </is>
      </c>
      <c r="H195" s="26" t="inlineStr">
        <is>
          <t>$1,200</t>
        </is>
      </c>
    </row>
    <row r="196">
      <c r="A196" s="5" t="inlineStr">
        <is>
          <t>Comps</t>
        </is>
      </c>
      <c r="B196" s="5" t="inlineStr">
        <is>
          <t>comp_concession</t>
        </is>
      </c>
      <c r="C196" s="5" t="inlineStr">
        <is>
          <t>currency</t>
        </is>
      </c>
      <c r="D196" s="26" t="inlineStr">
        <is>
          <t>Monthly value of the advertised concession.</t>
        </is>
      </c>
      <c r="E196" s="5" t="inlineStr">
        <is>
          <t>Operator's own weekly rent scrape</t>
        </is>
      </c>
      <c r="F196" s="26" t="inlineStr">
        <is>
          <t>Concession assumption</t>
        </is>
      </c>
      <c r="G196" s="26" t="inlineStr">
        <is>
          <t>yes</t>
        </is>
      </c>
      <c r="H196" s="26" t="inlineStr">
        <is>
          <t>$0</t>
        </is>
      </c>
    </row>
    <row r="197">
      <c r="A197" s="5" t="inlineStr">
        <is>
          <t>Comps</t>
        </is>
      </c>
      <c r="B197" s="5" t="inlineStr">
        <is>
          <t>comp_net_effective_rent</t>
        </is>
      </c>
      <c r="C197" s="5" t="inlineStr">
        <is>
          <t>currency</t>
        </is>
      </c>
      <c r="D197" s="26" t="inlineStr">
        <is>
          <t>Asking rent less the amortized concession. Stated on every row — a concession-blind comp set is the most common way a rent assumption goes wrong.</t>
        </is>
      </c>
      <c r="E197" s="5" t="inlineStr">
        <is>
          <t>Derived by the pipeline</t>
        </is>
      </c>
      <c r="F197" s="26" t="inlineStr">
        <is>
          <t>Market rent evidence</t>
        </is>
      </c>
      <c r="G197" s="26" t="inlineStr">
        <is>
          <t>yes</t>
        </is>
      </c>
      <c r="H197" s="26" t="inlineStr">
        <is>
          <t>$1,200</t>
        </is>
      </c>
    </row>
    <row r="198">
      <c r="A198" s="5" t="inlineStr">
        <is>
          <t>Comps</t>
        </is>
      </c>
      <c r="B198" s="5" t="inlineStr">
        <is>
          <t>comp_asking_psf</t>
        </is>
      </c>
      <c r="C198" s="5" t="inlineStr">
        <is>
          <t>currency</t>
        </is>
      </c>
      <c r="D198" s="26" t="inlineStr">
        <is>
          <t>Asking rent per square foot.</t>
        </is>
      </c>
      <c r="E198" s="5" t="inlineStr">
        <is>
          <t>Derived by the pipeline</t>
        </is>
      </c>
      <c r="F198" s="26" t="inlineStr">
        <is>
          <t>Comp set</t>
        </is>
      </c>
      <c r="G198" s="26" t="inlineStr">
        <is>
          <t>yes</t>
        </is>
      </c>
      <c r="H198" s="26" t="inlineStr">
        <is>
          <t>—</t>
        </is>
      </c>
    </row>
    <row r="199">
      <c r="A199" s="5" t="inlineStr">
        <is>
          <t>Comps</t>
        </is>
      </c>
      <c r="B199" s="5" t="inlineStr">
        <is>
          <t>comp_occupancy</t>
        </is>
      </c>
      <c r="C199" s="5" t="inlineStr">
        <is>
          <t>percent</t>
        </is>
      </c>
      <c r="D199" s="26" t="inlineStr">
        <is>
          <t>Occupancy where the source published it.</t>
        </is>
      </c>
      <c r="E199" s="5" t="inlineStr">
        <is>
          <t>Operator's own weekly rent scrape</t>
        </is>
      </c>
      <c r="F199" s="26" t="inlineStr">
        <is>
          <t>Market context</t>
        </is>
      </c>
      <c r="G199" s="26" t="inlineStr">
        <is>
          <t>yes</t>
        </is>
      </c>
      <c r="H199" s="26" t="inlineStr">
        <is>
          <t>—</t>
        </is>
      </c>
    </row>
    <row r="200">
      <c r="A200" s="5" t="inlineStr">
        <is>
          <t>Comps</t>
        </is>
      </c>
      <c r="B200" s="5" t="inlineStr">
        <is>
          <t>comp_as_of</t>
        </is>
      </c>
      <c r="C200" s="5" t="inlineStr">
        <is>
          <t>date</t>
        </is>
      </c>
      <c r="D200" s="26" t="inlineStr">
        <is>
          <t>When the row was scraped.</t>
        </is>
      </c>
      <c r="E200" s="5" t="inlineStr">
        <is>
          <t>Operator's own weekly rent scrape</t>
        </is>
      </c>
      <c r="F200" s="26" t="inlineStr">
        <is>
          <t>Reference only — not a model input</t>
        </is>
      </c>
      <c r="G200" s="26" t="inlineStr">
        <is>
          <t>yes</t>
        </is>
      </c>
      <c r="H200" s="26" t="inlineStr">
        <is>
          <t>2026-09-30</t>
        </is>
      </c>
    </row>
    <row r="201">
      <c r="A201" s="5" t="inlineStr">
        <is>
          <t>Comps</t>
        </is>
      </c>
      <c r="B201" s="5" t="inlineStr">
        <is>
          <t>comp_source</t>
        </is>
      </c>
      <c r="C201" s="5" t="inlineStr">
        <is>
          <t>text</t>
        </is>
      </c>
      <c r="D201" s="26" t="inlineStr">
        <is>
          <t>Always the operator's own weekly scrape. Licensed comp feeds are excluded by design and cannot be represented in this schema.</t>
        </is>
      </c>
      <c r="E201" s="5" t="inlineStr">
        <is>
          <t>Operator's own weekly rent scrape</t>
        </is>
      </c>
      <c r="F201" s="26" t="inlineStr">
        <is>
          <t>Reference only — not a model input</t>
        </is>
      </c>
      <c r="G201" s="26" t="inlineStr">
        <is>
          <t>yes</t>
        </is>
      </c>
      <c r="H201" s="26" t="inlineStr">
        <is>
          <t>own weekly scrape</t>
        </is>
      </c>
    </row>
    <row r="202">
      <c r="A202" s="5" t="inlineStr">
        <is>
          <t>Comps</t>
        </is>
      </c>
      <c r="B202" s="5" t="inlineStr">
        <is>
          <t>compset_avg_asking</t>
        </is>
      </c>
      <c r="C202" s="5" t="inlineStr">
        <is>
          <t>currency</t>
        </is>
      </c>
      <c r="D202" s="26" t="inlineStr">
        <is>
          <t>Average asking rent across the comp set.</t>
        </is>
      </c>
      <c r="E202" s="5" t="inlineStr">
        <is>
          <t>Derived by the pipeline</t>
        </is>
      </c>
      <c r="F202" s="26" t="inlineStr">
        <is>
          <t>Market rent benchmark</t>
        </is>
      </c>
      <c r="G202" s="26" t="inlineStr">
        <is>
          <t>yes</t>
        </is>
      </c>
      <c r="H202" s="26" t="inlineStr">
        <is>
          <t>—</t>
        </is>
      </c>
    </row>
    <row r="203">
      <c r="A203" s="5" t="inlineStr">
        <is>
          <t>Comps</t>
        </is>
      </c>
      <c r="B203" s="5" t="inlineStr">
        <is>
          <t>compset_avg_net_effective</t>
        </is>
      </c>
      <c r="C203" s="5" t="inlineStr">
        <is>
          <t>currency</t>
        </is>
      </c>
      <c r="D203" s="26" t="inlineStr">
        <is>
          <t>Average net effective rent across the comp set.</t>
        </is>
      </c>
      <c r="E203" s="5" t="inlineStr">
        <is>
          <t>Derived by the pipeline</t>
        </is>
      </c>
      <c r="F203" s="26" t="inlineStr">
        <is>
          <t>Market rent benchmark</t>
        </is>
      </c>
      <c r="G203" s="26" t="inlineStr">
        <is>
          <t>yes</t>
        </is>
      </c>
      <c r="H203" s="26" t="inlineStr">
        <is>
          <t>—</t>
        </is>
      </c>
    </row>
    <row r="204">
      <c r="A204" s="5" t="inlineStr">
        <is>
          <t>Comps</t>
        </is>
      </c>
      <c r="B204" s="5" t="inlineStr">
        <is>
          <t>subject_vs_compset_spread</t>
        </is>
      </c>
      <c r="C204" s="5" t="inlineStr">
        <is>
          <t>percent</t>
        </is>
      </c>
      <c r="D204" s="26" t="inlineStr">
        <is>
          <t>Subject market rent over comp-set net effective, less one.</t>
        </is>
      </c>
      <c r="E204" s="5" t="inlineStr">
        <is>
          <t>Derived by the pipeline</t>
        </is>
      </c>
      <c r="F204" s="26" t="inlineStr">
        <is>
          <t>Rent positioning</t>
        </is>
      </c>
      <c r="G204" s="26" t="inlineStr">
        <is>
          <t>yes</t>
        </is>
      </c>
      <c r="H204" s="26" t="inlineStr">
        <is>
          <t>—</t>
        </is>
      </c>
    </row>
    <row r="205">
      <c r="A205" s="4" t="inlineStr">
        <is>
          <t>Demand</t>
        </is>
      </c>
      <c r="B205" s="4" t="n"/>
      <c r="C205" s="4" t="n"/>
      <c r="D205" s="4" t="n"/>
      <c r="E205" s="4" t="n"/>
      <c r="F205" s="4" t="n"/>
      <c r="G205" s="4" t="n"/>
      <c r="H205" s="4" t="n"/>
    </row>
    <row r="206">
      <c r="A206" s="5" t="inlineStr">
        <is>
          <t>Demand</t>
        </is>
      </c>
      <c r="B206" s="5" t="inlineStr">
        <is>
          <t>demand_ring</t>
        </is>
      </c>
      <c r="C206" s="5" t="inlineStr">
        <is>
          <t>text</t>
        </is>
      </c>
      <c r="D206" s="26" t="inlineStr">
        <is>
          <t>Drive-ring the row describes: 1, 3, 5, or 10 miles, or the MSA.</t>
        </is>
      </c>
      <c r="E206" s="5" t="inlineStr">
        <is>
          <t>Derived by the pipeline</t>
        </is>
      </c>
      <c r="F206" s="26" t="inlineStr">
        <is>
          <t>Market summary</t>
        </is>
      </c>
      <c r="G206" s="26" t="inlineStr">
        <is>
          <t>yes</t>
        </is>
      </c>
      <c r="H206" s="26" t="inlineStr">
        <is>
          <t>1 mi</t>
        </is>
      </c>
    </row>
    <row r="207">
      <c r="A207" s="5" t="inlineStr">
        <is>
          <t>Demand</t>
        </is>
      </c>
      <c r="B207" s="5" t="inlineStr">
        <is>
          <t>demand_population</t>
        </is>
      </c>
      <c r="C207" s="5" t="inlineStr">
        <is>
          <t>integer</t>
        </is>
      </c>
      <c r="D207" s="26" t="inlineStr">
        <is>
          <t>Population in the ring.</t>
        </is>
      </c>
      <c r="E207" s="5" t="inlineStr">
        <is>
          <t>Public demographic data</t>
        </is>
      </c>
      <c r="F207" s="26" t="inlineStr">
        <is>
          <t>Market summary</t>
        </is>
      </c>
      <c r="G207" s="26" t="inlineStr">
        <is>
          <t>yes</t>
        </is>
      </c>
      <c r="H207" s="26" t="inlineStr">
        <is>
          <t>20,298</t>
        </is>
      </c>
    </row>
    <row r="208">
      <c r="A208" s="5" t="inlineStr">
        <is>
          <t>Demand</t>
        </is>
      </c>
      <c r="B208" s="5" t="inlineStr">
        <is>
          <t>demand_households</t>
        </is>
      </c>
      <c r="C208" s="5" t="inlineStr">
        <is>
          <t>integer</t>
        </is>
      </c>
      <c r="D208" s="26" t="inlineStr">
        <is>
          <t>Households in the ring.</t>
        </is>
      </c>
      <c r="E208" s="5" t="inlineStr">
        <is>
          <t>Public demographic data</t>
        </is>
      </c>
      <c r="F208" s="26" t="inlineStr">
        <is>
          <t>Market summary</t>
        </is>
      </c>
      <c r="G208" s="26" t="inlineStr">
        <is>
          <t>yes</t>
        </is>
      </c>
      <c r="H208" s="26" t="inlineStr">
        <is>
          <t>7,711</t>
        </is>
      </c>
    </row>
    <row r="209">
      <c r="A209" s="5" t="inlineStr">
        <is>
          <t>Demand</t>
        </is>
      </c>
      <c r="B209" s="5" t="inlineStr">
        <is>
          <t>demand_median_income</t>
        </is>
      </c>
      <c r="C209" s="5" t="inlineStr">
        <is>
          <t>currency</t>
        </is>
      </c>
      <c r="D209" s="26" t="inlineStr">
        <is>
          <t>Median household income in the ring.</t>
        </is>
      </c>
      <c r="E209" s="5" t="inlineStr">
        <is>
          <t>Public demographic data</t>
        </is>
      </c>
      <c r="F209" s="26" t="inlineStr">
        <is>
          <t>Affordability check</t>
        </is>
      </c>
      <c r="G209" s="26" t="inlineStr">
        <is>
          <t>yes</t>
        </is>
      </c>
      <c r="H209" s="26" t="inlineStr">
        <is>
          <t>$79,731</t>
        </is>
      </c>
    </row>
    <row r="210">
      <c r="A210" s="5" t="inlineStr">
        <is>
          <t>Demand</t>
        </is>
      </c>
      <c r="B210" s="5" t="inlineStr">
        <is>
          <t>demand_jobs</t>
        </is>
      </c>
      <c r="C210" s="5" t="inlineStr">
        <is>
          <t>integer</t>
        </is>
      </c>
      <c r="D210" s="26" t="inlineStr">
        <is>
          <t>Jobs located in the ring.</t>
        </is>
      </c>
      <c r="E210" s="5" t="inlineStr">
        <is>
          <t>Public demographic data</t>
        </is>
      </c>
      <c r="F210" s="26" t="inlineStr">
        <is>
          <t>Market summary</t>
        </is>
      </c>
      <c r="G210" s="26" t="inlineStr">
        <is>
          <t>yes</t>
        </is>
      </c>
      <c r="H210" s="26" t="inlineStr">
        <is>
          <t>5,237</t>
        </is>
      </c>
    </row>
    <row r="211">
      <c r="A211" s="5" t="inlineStr">
        <is>
          <t>Demand</t>
        </is>
      </c>
      <c r="B211" s="5" t="inlineStr">
        <is>
          <t>demand_pop_growth_5yr</t>
        </is>
      </c>
      <c r="C211" s="5" t="inlineStr">
        <is>
          <t>percent</t>
        </is>
      </c>
      <c r="D211" s="26" t="inlineStr">
        <is>
          <t>Five-year population growth in the ring.</t>
        </is>
      </c>
      <c r="E211" s="5" t="inlineStr">
        <is>
          <t>Public demographic data</t>
        </is>
      </c>
      <c r="F211" s="26" t="inlineStr">
        <is>
          <t>Growth assumption evidence</t>
        </is>
      </c>
      <c r="G211" s="26" t="inlineStr">
        <is>
          <t>yes</t>
        </is>
      </c>
      <c r="H211" s="26" t="inlineStr">
        <is>
          <t>-2.0%</t>
        </is>
      </c>
    </row>
    <row r="212">
      <c r="A212" s="5" t="inlineStr">
        <is>
          <t>Demand</t>
        </is>
      </c>
      <c r="B212" s="5" t="inlineStr">
        <is>
          <t>demand_renter_share</t>
        </is>
      </c>
      <c r="C212" s="5" t="inlineStr">
        <is>
          <t>percent</t>
        </is>
      </c>
      <c r="D212" s="26" t="inlineStr">
        <is>
          <t>Share of ring households that rent.</t>
        </is>
      </c>
      <c r="E212" s="5" t="inlineStr">
        <is>
          <t>Public demographic data</t>
        </is>
      </c>
      <c r="F212" s="26" t="inlineStr">
        <is>
          <t>Demand context</t>
        </is>
      </c>
      <c r="G212" s="26" t="inlineStr">
        <is>
          <t>yes</t>
        </is>
      </c>
      <c r="H212" s="26" t="inlineStr">
        <is>
          <t>43.4%</t>
        </is>
      </c>
    </row>
    <row r="213">
      <c r="A213" s="4" t="inlineStr">
        <is>
          <t>Supply</t>
        </is>
      </c>
      <c r="B213" s="4" t="n"/>
      <c r="C213" s="4" t="n"/>
      <c r="D213" s="4" t="n"/>
      <c r="E213" s="4" t="n"/>
      <c r="F213" s="4" t="n"/>
      <c r="G213" s="4" t="n"/>
      <c r="H213" s="4" t="n"/>
    </row>
    <row r="214">
      <c r="A214" s="5" t="inlineStr">
        <is>
          <t>Supply</t>
        </is>
      </c>
      <c r="B214" s="5" t="inlineStr">
        <is>
          <t>supply_ring</t>
        </is>
      </c>
      <c r="C214" s="5" t="inlineStr">
        <is>
          <t>text</t>
        </is>
      </c>
      <c r="D214" s="26" t="inlineStr">
        <is>
          <t>Ring the supply row describes.</t>
        </is>
      </c>
      <c r="E214" s="5" t="inlineStr">
        <is>
          <t>Derived by the pipeline</t>
        </is>
      </c>
      <c r="F214" s="26" t="inlineStr">
        <is>
          <t>Competing supply</t>
        </is>
      </c>
      <c r="G214" s="26" t="inlineStr">
        <is>
          <t>yes</t>
        </is>
      </c>
      <c r="H214" s="26" t="inlineStr">
        <is>
          <t>1 mi</t>
        </is>
      </c>
    </row>
    <row r="215">
      <c r="A215" s="5" t="inlineStr">
        <is>
          <t>Supply</t>
        </is>
      </c>
      <c r="B215" s="5" t="inlineStr">
        <is>
          <t>supply_stage</t>
        </is>
      </c>
      <c r="C215" s="5" t="inlineStr">
        <is>
          <t>text</t>
        </is>
      </c>
      <c r="D215" s="26" t="inlineStr">
        <is>
          <t>Entitlement, permitted, under construction, or delivered in the last 24 months. Stage is stated because entitled units and delivered units are not the same risk.</t>
        </is>
      </c>
      <c r="E215" s="5" t="inlineStr">
        <is>
          <t>Public permit / entitlement records</t>
        </is>
      </c>
      <c r="F215" s="26" t="inlineStr">
        <is>
          <t>Competing supply</t>
        </is>
      </c>
      <c r="G215" s="26" t="inlineStr">
        <is>
          <t>yes</t>
        </is>
      </c>
      <c r="H215" s="26" t="inlineStr">
        <is>
          <t>Entitlement</t>
        </is>
      </c>
    </row>
    <row r="216">
      <c r="A216" s="5" t="inlineStr">
        <is>
          <t>Supply</t>
        </is>
      </c>
      <c r="B216" s="5" t="inlineStr">
        <is>
          <t>supply_projects</t>
        </is>
      </c>
      <c r="C216" s="5" t="inlineStr">
        <is>
          <t>integer</t>
        </is>
      </c>
      <c r="D216" s="26" t="inlineStr">
        <is>
          <t>Projects at that ring and stage.</t>
        </is>
      </c>
      <c r="E216" s="5" t="inlineStr">
        <is>
          <t>Public permit / entitlement records</t>
        </is>
      </c>
      <c r="F216" s="26" t="inlineStr">
        <is>
          <t>Competing supply</t>
        </is>
      </c>
      <c r="G216" s="26" t="inlineStr">
        <is>
          <t>yes</t>
        </is>
      </c>
      <c r="H216" s="26" t="inlineStr">
        <is>
          <t>2</t>
        </is>
      </c>
    </row>
    <row r="217">
      <c r="A217" s="5" t="inlineStr">
        <is>
          <t>Supply</t>
        </is>
      </c>
      <c r="B217" s="5" t="inlineStr">
        <is>
          <t>supply_units</t>
        </is>
      </c>
      <c r="C217" s="5" t="inlineStr">
        <is>
          <t>integer</t>
        </is>
      </c>
      <c r="D217" s="26" t="inlineStr">
        <is>
          <t>Units at that ring and stage.</t>
        </is>
      </c>
      <c r="E217" s="5" t="inlineStr">
        <is>
          <t>Public permit / entitlement records</t>
        </is>
      </c>
      <c r="F217" s="26" t="inlineStr">
        <is>
          <t>Competing supply / absorption</t>
        </is>
      </c>
      <c r="G217" s="26" t="inlineStr">
        <is>
          <t>yes</t>
        </is>
      </c>
      <c r="H217" s="26" t="inlineStr">
        <is>
          <t>72</t>
        </is>
      </c>
    </row>
    <row r="218">
      <c r="A218" s="5" t="inlineStr">
        <is>
          <t>Supply</t>
        </is>
      </c>
      <c r="B218" s="5" t="inlineStr">
        <is>
          <t>supply_ring_total_units</t>
        </is>
      </c>
      <c r="C218" s="5" t="inlineStr">
        <is>
          <t>integer</t>
        </is>
      </c>
      <c r="D218" s="26" t="inlineStr">
        <is>
          <t>All pipeline units in the ring across stages.</t>
        </is>
      </c>
      <c r="E218" s="5" t="inlineStr">
        <is>
          <t>Derived by the pipeline</t>
        </is>
      </c>
      <c r="F218" s="26" t="inlineStr">
        <is>
          <t>Competing supply</t>
        </is>
      </c>
      <c r="G218" s="26" t="inlineStr">
        <is>
          <t>yes</t>
        </is>
      </c>
      <c r="H218" s="26" t="inlineStr">
        <is>
          <t>—</t>
        </is>
      </c>
    </row>
    <row r="219">
      <c r="A219" s="5" t="inlineStr">
        <is>
          <t>Supply</t>
        </is>
      </c>
      <c r="B219" s="5" t="inlineStr">
        <is>
          <t>supply_pct_of_ring_stock</t>
        </is>
      </c>
      <c r="C219" s="5" t="inlineStr">
        <is>
          <t>percent</t>
        </is>
      </c>
      <c r="D219" s="26" t="inlineStr">
        <is>
          <t>Pipeline units as a share of the ring's existing stock, where stock is known.</t>
        </is>
      </c>
      <c r="E219" s="5" t="inlineStr">
        <is>
          <t>Derived by the pipeline</t>
        </is>
      </c>
      <c r="F219" s="26" t="inlineStr">
        <is>
          <t>Supply pressure</t>
        </is>
      </c>
      <c r="G219" s="26" t="inlineStr">
        <is>
          <t>yes</t>
        </is>
      </c>
      <c r="H219" s="26" t="inlineStr">
        <is>
          <t>—</t>
        </is>
      </c>
    </row>
    <row r="220">
      <c r="A220" s="5" t="inlineStr">
        <is>
          <t>Supply</t>
        </is>
      </c>
      <c r="B220" s="5" t="inlineStr">
        <is>
          <t>supply_project_name</t>
        </is>
      </c>
      <c r="C220" s="5" t="inlineStr">
        <is>
          <t>text</t>
        </is>
      </c>
      <c r="D220" s="26" t="inlineStr">
        <is>
          <t>One development inside three miles, named. The ring rows say how many projects were counted; these say which ones.</t>
        </is>
      </c>
      <c r="E220" s="5" t="inlineStr">
        <is>
          <t>Public permit / entitlement records</t>
        </is>
      </c>
      <c r="F220" s="26" t="inlineStr">
        <is>
          <t>Competing supply</t>
        </is>
      </c>
      <c r="G220" s="26" t="inlineStr">
        <is>
          <t>yes</t>
        </is>
      </c>
      <c r="H220" s="26" t="inlineStr">
        <is>
          <t>Reed Park Residences</t>
        </is>
      </c>
    </row>
    <row r="221">
      <c r="A221" s="5" t="inlineStr">
        <is>
          <t>Supply</t>
        </is>
      </c>
      <c r="B221" s="5" t="inlineStr">
        <is>
          <t>supply_project_miles</t>
        </is>
      </c>
      <c r="C221" s="5" t="inlineStr">
        <is>
          <t>number</t>
        </is>
      </c>
      <c r="D221" s="26" t="inlineStr">
        <is>
          <t>Distance from the subject, at the nearest record any lifecycle layer carried.</t>
        </is>
      </c>
      <c r="E221" s="5" t="inlineStr">
        <is>
          <t>Derived by the pipeline</t>
        </is>
      </c>
      <c r="F221" s="26" t="inlineStr">
        <is>
          <t>Competing supply</t>
        </is>
      </c>
      <c r="G221" s="26" t="inlineStr">
        <is>
          <t>yes</t>
        </is>
      </c>
      <c r="H221" s="26" t="inlineStr">
        <is>
          <t>0.9</t>
        </is>
      </c>
    </row>
    <row r="222">
      <c r="A222" s="5" t="inlineStr">
        <is>
          <t>Supply</t>
        </is>
      </c>
      <c r="B222" s="5" t="inlineStr">
        <is>
          <t>supply_project_stage</t>
        </is>
      </c>
      <c r="C222" s="5" t="inlineStr">
        <is>
          <t>text</t>
        </is>
      </c>
      <c r="D222" s="26" t="inlineStr">
        <is>
          <t>The furthest tracked stage the pipeline shows for that development — the stage it was counted at.</t>
        </is>
      </c>
      <c r="E222" s="5" t="inlineStr">
        <is>
          <t>Public permit / entitlement records</t>
        </is>
      </c>
      <c r="F222" s="26" t="inlineStr">
        <is>
          <t>Competing supply</t>
        </is>
      </c>
      <c r="G222" s="26" t="inlineStr">
        <is>
          <t>yes</t>
        </is>
      </c>
      <c r="H222" s="26" t="inlineStr">
        <is>
          <t>Entitlement</t>
        </is>
      </c>
    </row>
    <row r="223">
      <c r="A223" s="5" t="inlineStr">
        <is>
          <t>Supply</t>
        </is>
      </c>
      <c r="B223" s="5" t="inlineStr">
        <is>
          <t>supply_project_units</t>
        </is>
      </c>
      <c r="C223" s="5" t="inlineStr">
        <is>
          <t>integer</t>
        </is>
      </c>
      <c r="D223" s="26" t="inlineStr">
        <is>
          <t>Units where a layer stated them. Blank means the source did not state a count, never zero.</t>
        </is>
      </c>
      <c r="E223" s="5" t="inlineStr">
        <is>
          <t>Public permit / entitlement records</t>
        </is>
      </c>
      <c r="F223" s="26" t="inlineStr">
        <is>
          <t>Competing supply / absorption</t>
        </is>
      </c>
      <c r="G223" s="26" t="inlineStr">
        <is>
          <t>yes</t>
        </is>
      </c>
      <c r="H223" s="26" t="inlineStr">
        <is>
          <t>72</t>
        </is>
      </c>
    </row>
    <row r="224">
      <c r="A224" s="5" t="inlineStr">
        <is>
          <t>Supply</t>
        </is>
      </c>
      <c r="B224" s="5" t="inlineStr">
        <is>
          <t>supply_project_product</t>
        </is>
      </c>
      <c r="C224" s="5" t="inlineStr">
        <is>
          <t>text</t>
        </is>
      </c>
      <c r="D224" s="26" t="inlineStr">
        <is>
          <t>Product the pipeline records for the development.</t>
        </is>
      </c>
      <c r="E224" s="5" t="inlineStr">
        <is>
          <t>Public permit / entitlement records</t>
        </is>
      </c>
      <c r="F224" s="26" t="inlineStr">
        <is>
          <t>Competing supply</t>
        </is>
      </c>
      <c r="G224" s="26" t="inlineStr">
        <is>
          <t>yes</t>
        </is>
      </c>
      <c r="H224" s="26" t="inlineStr">
        <is>
          <t>multifamily</t>
        </is>
      </c>
    </row>
    <row r="225">
      <c r="A225" s="5" t="inlineStr">
        <is>
          <t>Supply</t>
        </is>
      </c>
      <c r="B225" s="5" t="inlineStr">
        <is>
          <t>supply_project_address</t>
        </is>
      </c>
      <c r="C225" s="5" t="inlineStr">
        <is>
          <t>text</t>
        </is>
      </c>
      <c r="D225" s="26" t="inlineStr">
        <is>
          <t>Street address where a layer carried one.</t>
        </is>
      </c>
      <c r="E225" s="5" t="inlineStr">
        <is>
          <t>Public permit / entitlement records</t>
        </is>
      </c>
      <c r="F225" s="26" t="inlineStr">
        <is>
          <t>Competing supply</t>
        </is>
      </c>
      <c r="G225" s="26" t="inlineStr">
        <is>
          <t>yes</t>
        </is>
      </c>
      <c r="H225" s="26" t="inlineStr">
        <is>
          <t>—</t>
        </is>
      </c>
    </row>
    <row r="226">
      <c r="A226" s="5" t="inlineStr">
        <is>
          <t>Supply</t>
        </is>
      </c>
      <c r="B226" s="5" t="inlineStr">
        <is>
          <t>supply_project_city</t>
        </is>
      </c>
      <c r="C226" s="5" t="inlineStr">
        <is>
          <t>text</t>
        </is>
      </c>
      <c r="D226" s="26" t="inlineStr">
        <is>
          <t>City where a layer carried one.</t>
        </is>
      </c>
      <c r="E226" s="5" t="inlineStr">
        <is>
          <t>Public permit / entitlement records</t>
        </is>
      </c>
      <c r="F226" s="26" t="inlineStr">
        <is>
          <t>Competing supply</t>
        </is>
      </c>
      <c r="G226" s="26" t="inlineStr">
        <is>
          <t>yes</t>
        </is>
      </c>
      <c r="H226" s="26" t="inlineStr">
        <is>
          <t>—</t>
        </is>
      </c>
    </row>
    <row r="227">
      <c r="A227" s="5" t="inlineStr">
        <is>
          <t>Supply</t>
        </is>
      </c>
      <c r="B227" s="5" t="inlineStr">
        <is>
          <t>supply_project_acres</t>
        </is>
      </c>
      <c r="C227" s="5" t="inlineStr">
        <is>
          <t>number</t>
        </is>
      </c>
      <c r="D227" s="26" t="inlineStr">
        <is>
          <t>Site acreage where a layer carried one.</t>
        </is>
      </c>
      <c r="E227" s="5" t="inlineStr">
        <is>
          <t>Public permit / entitlement records</t>
        </is>
      </c>
      <c r="F227" s="26" t="inlineStr">
        <is>
          <t>Competing supply</t>
        </is>
      </c>
      <c r="G227" s="26" t="inlineStr">
        <is>
          <t>yes</t>
        </is>
      </c>
      <c r="H227" s="26" t="inlineStr">
        <is>
          <t>3.2</t>
        </is>
      </c>
    </row>
    <row r="228">
      <c r="A228" s="5" t="inlineStr">
        <is>
          <t>Supply</t>
        </is>
      </c>
      <c r="B228" s="5" t="inlineStr">
        <is>
          <t>supply_project_developer</t>
        </is>
      </c>
      <c r="C228" s="5" t="inlineStr">
        <is>
          <t>text</t>
        </is>
      </c>
      <c r="D228" s="26" t="inlineStr">
        <is>
          <t>Developer where a layer named one.</t>
        </is>
      </c>
      <c r="E228" s="5" t="inlineStr">
        <is>
          <t>Public permit / entitlement records</t>
        </is>
      </c>
      <c r="F228" s="26" t="inlineStr">
        <is>
          <t>Competing supply</t>
        </is>
      </c>
      <c r="G228" s="26" t="inlineStr">
        <is>
          <t>yes</t>
        </is>
      </c>
      <c r="H228" s="26" t="inlineStr">
        <is>
          <t>—</t>
        </is>
      </c>
    </row>
    <row r="229">
      <c r="A229" s="5" t="inlineStr">
        <is>
          <t>Supply</t>
        </is>
      </c>
      <c r="B229" s="5" t="inlineStr">
        <is>
          <t>supply_project_filed</t>
        </is>
      </c>
      <c r="C229" s="5" t="inlineStr">
        <is>
          <t>date</t>
        </is>
      </c>
      <c r="D229" s="26" t="inlineStr">
        <is>
          <t>Earliest filing date across the layers the development appears on.</t>
        </is>
      </c>
      <c r="E229" s="5" t="inlineStr">
        <is>
          <t>Public permit / entitlement records</t>
        </is>
      </c>
      <c r="F229" s="26" t="inlineStr">
        <is>
          <t>Competing supply</t>
        </is>
      </c>
      <c r="G229" s="26" t="inlineStr">
        <is>
          <t>yes</t>
        </is>
      </c>
      <c r="H229" s="26" t="inlineStr">
        <is>
          <t>2026-07-03</t>
        </is>
      </c>
    </row>
    <row r="230">
      <c r="A230" s="5" t="inlineStr">
        <is>
          <t>Supply</t>
        </is>
      </c>
      <c r="B230" s="5" t="inlineStr">
        <is>
          <t>supply_project_latest</t>
        </is>
      </c>
      <c r="C230" s="5" t="inlineStr">
        <is>
          <t>date</t>
        </is>
      </c>
      <c r="D230" s="26" t="inlineStr">
        <is>
          <t>Latest activity date across those layers.</t>
        </is>
      </c>
      <c r="E230" s="5" t="inlineStr">
        <is>
          <t>Public permit / entitlement records</t>
        </is>
      </c>
      <c r="F230" s="26" t="inlineStr">
        <is>
          <t>Competing supply</t>
        </is>
      </c>
      <c r="G230" s="26" t="inlineStr">
        <is>
          <t>yes</t>
        </is>
      </c>
      <c r="H230" s="26" t="inlineStr">
        <is>
          <t>2026-07-03</t>
        </is>
      </c>
    </row>
    <row r="231">
      <c r="A231" s="5" t="inlineStr">
        <is>
          <t>Supply</t>
        </is>
      </c>
      <c r="B231" s="5" t="inlineStr">
        <is>
          <t>supply_project_layers</t>
        </is>
      </c>
      <c r="C231" s="5" t="inlineStr">
        <is>
          <t>text</t>
        </is>
      </c>
      <c r="D231" s="26" t="inlineStr">
        <is>
          <t>The pipeline layers the development appeared on. Layers are lifecycle views of the same market, so one development can appear on several and is counted once.</t>
        </is>
      </c>
      <c r="E231" s="5" t="inlineStr">
        <is>
          <t>Public permit / entitlement records</t>
        </is>
      </c>
      <c r="F231" s="26" t="inlineStr">
        <is>
          <t>Reference only — not a model input</t>
        </is>
      </c>
      <c r="G231" s="26" t="inlineStr">
        <is>
          <t>yes</t>
        </is>
      </c>
      <c r="H231" s="26" t="inlineStr">
        <is>
          <t>1 entries</t>
        </is>
      </c>
    </row>
    <row r="232">
      <c r="A232" s="4" t="inlineStr">
        <is>
          <t>OM comparables</t>
        </is>
      </c>
      <c r="B232" s="4" t="n"/>
      <c r="C232" s="4" t="n"/>
      <c r="D232" s="4" t="n"/>
      <c r="E232" s="4" t="n"/>
      <c r="F232" s="4" t="n"/>
      <c r="G232" s="4" t="n"/>
      <c r="H232" s="4" t="n"/>
    </row>
    <row r="233">
      <c r="A233" s="5" t="inlineStr">
        <is>
          <t>OM comparables</t>
        </is>
      </c>
      <c r="B233" s="5" t="inlineStr">
        <is>
          <t>om_rent_comp_community</t>
        </is>
      </c>
      <c r="C233" s="5" t="inlineStr">
        <is>
          <t>text</t>
        </is>
      </c>
      <c r="D233" s="26" t="inlineStr">
        <is>
          <t>A rent comparable the memorandum states, by name; one row per comparable in the interchange.</t>
        </is>
      </c>
      <c r="E233" s="5" t="inlineStr">
        <is>
          <t>Offering memorandum / marketing package</t>
        </is>
      </c>
      <c r="F233" s="26" t="inlineStr">
        <is>
          <t>Rent comps (broker-stated)</t>
        </is>
      </c>
      <c r="G233" s="26" t="inlineStr">
        <is>
          <t>yes</t>
        </is>
      </c>
      <c r="H233" s="26" t="inlineStr">
        <is>
          <t>—</t>
        </is>
      </c>
    </row>
    <row r="234">
      <c r="A234" s="5" t="inlineStr">
        <is>
          <t>OM comparables</t>
        </is>
      </c>
      <c r="B234" s="5" t="inlineStr">
        <is>
          <t>om_rent_comp_distance_mi</t>
        </is>
      </c>
      <c r="C234" s="5" t="inlineStr">
        <is>
          <t>number</t>
        </is>
      </c>
      <c r="D234" s="26" t="inlineStr">
        <is>
          <t>Distance from the subject as the memorandum states it.</t>
        </is>
      </c>
      <c r="E234" s="5" t="inlineStr">
        <is>
          <t>Offering memorandum / marketing package</t>
        </is>
      </c>
      <c r="F234" s="26" t="inlineStr">
        <is>
          <t>Rent comps (broker-stated)</t>
        </is>
      </c>
      <c r="G234" s="26" t="inlineStr">
        <is>
          <t>yes</t>
        </is>
      </c>
      <c r="H234" s="26" t="inlineStr">
        <is>
          <t>—</t>
        </is>
      </c>
    </row>
    <row r="235">
      <c r="A235" s="5" t="inlineStr">
        <is>
          <t>OM comparables</t>
        </is>
      </c>
      <c r="B235" s="5" t="inlineStr">
        <is>
          <t>om_rent_comp_rent</t>
        </is>
      </c>
      <c r="C235" s="5" t="inlineStr">
        <is>
          <t>currency</t>
        </is>
      </c>
      <c r="D235" s="26" t="inlineStr">
        <is>
          <t>The monthly rent figure the memorandum states for that comparable; its basis is on the row.</t>
        </is>
      </c>
      <c r="E235" s="5" t="inlineStr">
        <is>
          <t>Offering memorandum / marketing package</t>
        </is>
      </c>
      <c r="F235" s="26" t="inlineStr">
        <is>
          <t>Rent comps (broker-stated)</t>
        </is>
      </c>
      <c r="G235" s="26" t="inlineStr">
        <is>
          <t>yes</t>
        </is>
      </c>
      <c r="H235" s="26" t="inlineStr">
        <is>
          <t>—</t>
        </is>
      </c>
    </row>
    <row r="236">
      <c r="A236" s="5" t="inlineStr">
        <is>
          <t>OM comparables</t>
        </is>
      </c>
      <c r="B236" s="5" t="inlineStr">
        <is>
          <t>om_sale_comp_property</t>
        </is>
      </c>
      <c r="C236" s="5" t="inlineStr">
        <is>
          <t>text</t>
        </is>
      </c>
      <c r="D236" s="26" t="inlineStr">
        <is>
          <t>A whole-community sale comparable the memorandum cites, by name.</t>
        </is>
      </c>
      <c r="E236" s="5" t="inlineStr">
        <is>
          <t>Offering memorandum / marketing package</t>
        </is>
      </c>
      <c r="F236" s="26" t="inlineStr">
        <is>
          <t>Sale comps (institutional)</t>
        </is>
      </c>
      <c r="G236" s="26" t="inlineStr">
        <is>
          <t>yes</t>
        </is>
      </c>
      <c r="H236" s="26" t="inlineStr">
        <is>
          <t>—</t>
        </is>
      </c>
    </row>
    <row r="237">
      <c r="A237" s="5" t="inlineStr">
        <is>
          <t>OM comparables</t>
        </is>
      </c>
      <c r="B237" s="5" t="inlineStr">
        <is>
          <t>om_sale_comp_price</t>
        </is>
      </c>
      <c r="C237" s="5" t="inlineStr">
        <is>
          <t>currency</t>
        </is>
      </c>
      <c r="D237" s="26" t="inlineStr">
        <is>
          <t>The stated sale price.</t>
        </is>
      </c>
      <c r="E237" s="5" t="inlineStr">
        <is>
          <t>Offering memorandum / marketing package</t>
        </is>
      </c>
      <c r="F237" s="26" t="inlineStr">
        <is>
          <t>Sale comps (institutional)</t>
        </is>
      </c>
      <c r="G237" s="26" t="inlineStr">
        <is>
          <t>yes</t>
        </is>
      </c>
      <c r="H237" s="26" t="inlineStr">
        <is>
          <t>—</t>
        </is>
      </c>
    </row>
    <row r="238">
      <c r="A238" s="5" t="inlineStr">
        <is>
          <t>OM comparables</t>
        </is>
      </c>
      <c r="B238" s="5" t="inlineStr">
        <is>
          <t>om_sale_comp_price_per_unit</t>
        </is>
      </c>
      <c r="C238" s="5" t="inlineStr">
        <is>
          <t>currency</t>
        </is>
      </c>
      <c r="D238" s="26" t="inlineStr">
        <is>
          <t>The stated price per unit.</t>
        </is>
      </c>
      <c r="E238" s="5" t="inlineStr">
        <is>
          <t>Offering memorandum / marketing package</t>
        </is>
      </c>
      <c r="F238" s="26" t="inlineStr">
        <is>
          <t>Sale comps (institutional)</t>
        </is>
      </c>
      <c r="G238" s="26" t="inlineStr">
        <is>
          <t>yes</t>
        </is>
      </c>
      <c r="H238" s="26" t="inlineStr">
        <is>
          <t>—</t>
        </is>
      </c>
    </row>
    <row r="239">
      <c r="A239" s="5" t="inlineStr">
        <is>
          <t>OM comparables</t>
        </is>
      </c>
      <c r="B239" s="5" t="inlineStr">
        <is>
          <t>om_sale_comp_cap_rate</t>
        </is>
      </c>
      <c r="C239" s="5" t="inlineStr">
        <is>
          <t>percent</t>
        </is>
      </c>
      <c r="D239" s="26" t="inlineStr">
        <is>
          <t>The stated cap rate, as a fraction.</t>
        </is>
      </c>
      <c r="E239" s="5" t="inlineStr">
        <is>
          <t>Offering memorandum / marketing package</t>
        </is>
      </c>
      <c r="F239" s="26" t="inlineStr">
        <is>
          <t>Sale comps (institutional)</t>
        </is>
      </c>
      <c r="G239" s="26" t="inlineStr">
        <is>
          <t>yes</t>
        </is>
      </c>
      <c r="H239" s="26" t="inlineStr">
        <is>
          <t>—</t>
        </is>
      </c>
    </row>
    <row r="240">
      <c r="A240" s="5" t="inlineStr">
        <is>
          <t>OM comparables</t>
        </is>
      </c>
      <c r="B240" s="5" t="inlineStr">
        <is>
          <t>om_sale_comp_date</t>
        </is>
      </c>
      <c r="C240" s="5" t="inlineStr">
        <is>
          <t>text</t>
        </is>
      </c>
      <c r="D240" s="26" t="inlineStr">
        <is>
          <t>The sale date as written.</t>
        </is>
      </c>
      <c r="E240" s="5" t="inlineStr">
        <is>
          <t>Offering memorandum / marketing package</t>
        </is>
      </c>
      <c r="F240" s="26" t="inlineStr">
        <is>
          <t>Sale comps (institutional)</t>
        </is>
      </c>
      <c r="G240" s="26" t="inlineStr">
        <is>
          <t>yes</t>
        </is>
      </c>
      <c r="H240" s="26" t="inlineStr">
        <is>
          <t>—</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H70"/>
  <sheetViews>
    <sheetView workbookViewId="0">
      <pane ySplit="8" topLeftCell="A9" activePane="bottomLeft" state="frozen"/>
      <selection pane="bottomLeft" activeCell="A1" sqref="A1"/>
    </sheetView>
  </sheetViews>
  <sheetFormatPr baseColWidth="8" defaultRowHeight="15"/>
  <cols>
    <col width="34" customWidth="1" min="1" max="1"/>
    <col width="22" customWidth="1" min="2" max="2"/>
    <col width="34" customWidth="1" min="3" max="3"/>
    <col width="26" customWidth="1" min="4" max="4"/>
    <col width="11" customWidth="1" min="5" max="5"/>
    <col width="34" customWidth="1" min="6" max="6"/>
    <col width="62" customWidth="1" min="7" max="7"/>
  </cols>
  <sheetData>
    <row r="1">
      <c r="A1" s="1" t="inlineStr">
        <is>
          <t>Audit trail</t>
        </is>
      </c>
    </row>
    <row r="2">
      <c r="A2" s="2" t="inlineStr">
        <is>
          <t>Sample Mesa Apt — as of 2026-08-31</t>
        </is>
      </c>
    </row>
    <row r="3">
      <c r="A3" s="2" t="inlineStr">
        <is>
          <t>The whole trail, every stamped value. Every value below names the document it came from and where in it. A derived value names the values it was built from — one that could not would not have passed validation.</t>
        </is>
      </c>
    </row>
    <row r="4">
      <c r="A4" s="3" t="n"/>
      <c r="B4" s="3" t="n"/>
      <c r="C4" s="3" t="n"/>
      <c r="D4" s="3" t="n"/>
      <c r="E4" s="3" t="n"/>
      <c r="F4" s="3" t="n"/>
      <c r="G4" s="3" t="n"/>
      <c r="H4" s="3" t="n"/>
    </row>
    <row r="5">
      <c r="A5" s="13" t="inlineStr">
        <is>
          <t>Stamped values in this workbook</t>
        </is>
      </c>
      <c r="B5" s="24" t="n">
        <v>62</v>
      </c>
    </row>
    <row r="6">
      <c r="A6" s="13" t="inlineStr">
        <is>
          <t>Coverage of the required set</t>
        </is>
      </c>
      <c r="B6" t="inlineStr">
        <is>
          <t>52/52 (100%)</t>
        </is>
      </c>
    </row>
    <row r="8">
      <c r="A8" s="14" t="inlineStr">
        <is>
          <t>Value</t>
        </is>
      </c>
      <c r="B8" s="14" t="inlineStr">
        <is>
          <t>Value as published</t>
        </is>
      </c>
      <c r="C8" s="14" t="inlineStr">
        <is>
          <t>Source document</t>
        </is>
      </c>
      <c r="D8" s="14" t="inlineStr">
        <is>
          <t>Where in it</t>
        </is>
      </c>
      <c r="E8" s="14" t="inlineStr">
        <is>
          <t>How</t>
        </is>
      </c>
      <c r="F8" s="14" t="inlineStr">
        <is>
          <t>Built from</t>
        </is>
      </c>
      <c r="G8" s="14" t="inlineStr">
        <is>
          <t>Supporting quote / note</t>
        </is>
      </c>
    </row>
    <row r="9">
      <c r="A9" s="30" t="inlineStr">
        <is>
          <t>closing_costs.mortgage_tax.amount</t>
        </is>
      </c>
      <c r="B9" s="5" t="inlineStr">
        <is>
          <t>0</t>
        </is>
      </c>
      <c r="C9" s="5" t="inlineStr">
        <is>
          <t>Not run in the upload demo</t>
        </is>
      </c>
      <c r="D9" s="5" t="inlineStr">
        <is>
          <t>—</t>
        </is>
      </c>
      <c r="E9" s="5" t="inlineStr">
        <is>
          <t>read</t>
        </is>
      </c>
      <c r="F9" s="12" t="n"/>
      <c r="G9" s="26" t="inlineStr">
        <is>
          <t>Not run in the upload demo. This section needs data sources the demo does not reach, so it is left empty rather than filled with placeholders.</t>
        </is>
      </c>
    </row>
    <row r="10">
      <c r="A10" s="30" t="inlineStr">
        <is>
          <t>closing_costs.transfer_tax.amount</t>
        </is>
      </c>
      <c r="B10" s="5" t="inlineStr">
        <is>
          <t>0</t>
        </is>
      </c>
      <c r="C10" s="5" t="inlineStr">
        <is>
          <t>Not run in the upload demo</t>
        </is>
      </c>
      <c r="D10" s="5" t="inlineStr">
        <is>
          <t>—</t>
        </is>
      </c>
      <c r="E10" s="5" t="inlineStr">
        <is>
          <t>read</t>
        </is>
      </c>
      <c r="F10" s="12" t="n"/>
      <c r="G10" s="26" t="inlineStr">
        <is>
          <t>Not run in the upload demo. This section needs data sources the demo does not reach, so it is left empty rather than filled with placeholders.</t>
        </is>
      </c>
    </row>
    <row r="11">
      <c r="A11" s="30" t="inlineStr">
        <is>
          <t>comps.nearby</t>
        </is>
      </c>
      <c r="B11" s="5" t="inlineStr">
        <is>
          <t>343 entries</t>
        </is>
      </c>
      <c r="C11" s="5" t="inlineStr">
        <is>
          <t>Tracked-community registry, via the market-report service</t>
        </is>
      </c>
      <c r="D11" s="5" t="inlineStr">
        <is>
          <t>POST /report (format json)</t>
        </is>
      </c>
      <c r="E11" s="5" t="inlineStr">
        <is>
          <t>derived</t>
        </is>
      </c>
      <c r="F11" s="5" t="inlineStr">
        <is>
          <t>comps.rows.tier</t>
        </is>
      </c>
      <c r="G11" s="26" t="inlineStr">
        <is>
          <t>Every community the service returned that is not a detail row, with the reason. Carried in the interchange file; not shown as a table.</t>
        </is>
      </c>
    </row>
    <row r="12">
      <c r="A12" s="30" t="inlineStr">
        <is>
          <t>comps.nearby[].units</t>
        </is>
      </c>
      <c r="B12" s="5" t="inlineStr">
        <is>
          <t>—</t>
        </is>
      </c>
      <c r="C12" s="5" t="inlineStr">
        <is>
          <t>Internal pipeline only</t>
        </is>
      </c>
      <c r="D12" s="5" t="inlineStr">
        <is>
          <t>—</t>
        </is>
      </c>
      <c r="E12" s="5" t="inlineStr">
        <is>
          <t>read</t>
        </is>
      </c>
      <c r="F12" s="12" t="n"/>
      <c r="G12" s="26" t="inlineStr">
        <is>
          <t>A community's own unit count comes from a licensed data export, so the public demo holds it back; where a public record states a count (a county property record, a Florida DBPR apartment licence, a City of Austin permit), that count is shown with its source and as-of.</t>
        </is>
      </c>
    </row>
    <row r="13">
      <c r="A13" s="30" t="inlineStr">
        <is>
          <t>comps.rows</t>
        </is>
      </c>
      <c r="B13" s="5" t="inlineStr">
        <is>
          <t>26 entries</t>
        </is>
      </c>
      <c r="C13" s="5" t="inlineStr">
        <is>
          <t>Operator's own weekly rent scrape, via the market-report service</t>
        </is>
      </c>
      <c r="D13" s="5" t="inlineStr">
        <is>
          <t>POST /report (format json)</t>
        </is>
      </c>
      <c r="E13" s="5" t="inlineStr">
        <is>
          <t>read</t>
        </is>
      </c>
      <c r="F13" s="12" t="n"/>
      <c r="G13" s="26" t="inlineStr">
        <is>
          <t>Own weekly scrape; asking and net effective stated separately.</t>
        </is>
      </c>
    </row>
    <row r="14">
      <c r="A14" s="30" t="inlineStr">
        <is>
          <t>comps.rows.tier</t>
        </is>
      </c>
      <c r="B14" s="5" t="inlineStr">
        <is>
          <t>—</t>
        </is>
      </c>
      <c r="C14" s="5" t="inlineStr">
        <is>
          <t>Tracked-community registry, via the market-report service</t>
        </is>
      </c>
      <c r="D14" s="5" t="inlineStr">
        <is>
          <t>comp_tiers.assign</t>
        </is>
      </c>
      <c r="E14" s="5" t="inlineStr">
        <is>
          <t>derived</t>
        </is>
      </c>
      <c r="F14" s="5" t="inlineStr">
        <is>
          <t>comps.rows.distance_mi, comps.tiering.subject_product, comps.tiering.subject_year_built, comps.tiering.year_band, comps.tiering.top_n, comps.tiering.additional_n</t>
        </is>
      </c>
      <c r="G14" s="26" t="inlineStr">
        <is>
          <t>Closest same-product communities first, within the vintage band where the registry carries a year built; an unknown year keeps the community and says so.</t>
        </is>
      </c>
    </row>
    <row r="15">
      <c r="A15" s="30" t="inlineStr">
        <is>
          <t>comps.rows[].units</t>
        </is>
      </c>
      <c r="B15" s="5" t="inlineStr">
        <is>
          <t>—</t>
        </is>
      </c>
      <c r="C15" s="5" t="inlineStr">
        <is>
          <t>Internal pipeline only</t>
        </is>
      </c>
      <c r="D15" s="5" t="inlineStr">
        <is>
          <t>—</t>
        </is>
      </c>
      <c r="E15" s="5" t="inlineStr">
        <is>
          <t>read</t>
        </is>
      </c>
      <c r="F15" s="12" t="n"/>
      <c r="G15" s="26" t="inlineStr">
        <is>
          <t>A community's own unit count comes from a licensed data export, so the public demo holds it back; where a public record states a count (a county property record, a Florida DBPR apartment licence, a City of Austin permit), that count is shown with its source and as-of.</t>
        </is>
      </c>
    </row>
    <row r="16">
      <c r="A16" s="30" t="inlineStr">
        <is>
          <t>demand.rings</t>
        </is>
      </c>
      <c r="B16" s="5" t="inlineStr">
        <is>
          <t>5 entries</t>
        </is>
      </c>
      <c r="C16" s="5" t="inlineStr">
        <is>
          <t>Public demographic data (the operator's ring engine), via the market-report service</t>
        </is>
      </c>
      <c r="D16" s="5" t="inlineStr">
        <is>
          <t>POST /report (format json)</t>
        </is>
      </c>
      <c r="E16" s="5" t="inlineStr">
        <is>
          <t>read</t>
        </is>
      </c>
      <c r="F16" s="12" t="n"/>
      <c r="G16" s="26" t="inlineStr">
        <is>
          <t>Ring demographics.</t>
        </is>
      </c>
    </row>
    <row r="17">
      <c r="A17" s="30" t="inlineStr">
        <is>
          <t>demand.zip_home</t>
        </is>
      </c>
      <c r="B17" s="5" t="inlineStr">
        <is>
          <t>—</t>
        </is>
      </c>
      <c r="C17" s="5" t="inlineStr">
        <is>
          <t>Zillow ZHVI home values (vendored static table, undated), via the market-report service</t>
        </is>
      </c>
      <c r="D17" s="5" t="inlineStr">
        <is>
          <t>POST /report (format json)</t>
        </is>
      </c>
      <c r="E17" s="5" t="inlineStr">
        <is>
          <t>read</t>
        </is>
      </c>
      <c r="F17" s="12" t="n"/>
      <c r="G17" s="26" t="inlineStr">
        <is>
          <t>ZIP and metro home values from the vendored Zillow ZHVI table; static, undated.</t>
        </is>
      </c>
    </row>
    <row r="18">
      <c r="A18" s="30" t="inlineStr">
        <is>
          <t>om_comps.rent</t>
        </is>
      </c>
      <c r="B18" s="5" t="inlineStr">
        <is>
          <t>0 entries</t>
        </is>
      </c>
      <c r="C18" s="5" t="inlineStr">
        <is>
          <t>Sample Property Offering Memorandum.pdf</t>
        </is>
      </c>
      <c r="D18" s="5" t="inlineStr">
        <is>
          <t>p.20</t>
        </is>
      </c>
      <c r="E18" s="5" t="inlineStr">
        <is>
          <t>read</t>
        </is>
      </c>
      <c r="F18" s="12" t="n"/>
      <c r="G18" s="26" t="inlineStr">
        <is>
          <t>4 rent comparable(s) the memorandum states; every figure verified inside its own quote.</t>
        </is>
      </c>
    </row>
    <row r="19">
      <c r="A19" s="30" t="inlineStr">
        <is>
          <t>pricing.price_per_unit</t>
        </is>
      </c>
      <c r="B19" s="5" t="inlineStr">
        <is>
          <t>215,000</t>
        </is>
      </c>
      <c r="C19" s="5" t="inlineStr">
        <is>
          <t>Illustrative price</t>
        </is>
      </c>
      <c r="D19" s="5" t="inlineStr">
        <is>
          <t>—</t>
        </is>
      </c>
      <c r="E19" s="5" t="inlineStr">
        <is>
          <t>read</t>
        </is>
      </c>
      <c r="F19" s="12" t="n"/>
      <c r="G19" s="26" t="inlineStr">
        <is>
          <t>Per-unit price chosen for the sample, inside the sale-price band; every cap rate and pricing ladder is computed from it.</t>
        </is>
      </c>
    </row>
    <row r="20">
      <c r="A20" s="30" t="inlineStr">
        <is>
          <t>pricing.unit_count</t>
        </is>
      </c>
      <c r="B20" s="5" t="inlineStr">
        <is>
          <t>334</t>
        </is>
      </c>
      <c r="C20" s="5" t="inlineStr">
        <is>
          <t>Sample Property RR 8.4.26.xlsx</t>
        </is>
      </c>
      <c r="D20" s="5" t="inlineStr">
        <is>
          <t>—</t>
        </is>
      </c>
      <c r="E20" s="5" t="inlineStr">
        <is>
          <t>derived</t>
        </is>
      </c>
      <c r="F20" s="5" t="inlineStr">
        <is>
          <t>summary.unit_count</t>
        </is>
      </c>
      <c r="G20" s="26" t="inlineStr">
        <is>
          <t>The same count the summary carries, counted from the rows of the uploaded rent roll.</t>
        </is>
      </c>
    </row>
    <row r="21">
      <c r="A21" s="30" t="inlineStr">
        <is>
          <t>rent_roll.as_of</t>
        </is>
      </c>
      <c r="B21" s="5" t="inlineStr">
        <is>
          <t>2026-08-31</t>
        </is>
      </c>
      <c r="C21" s="5" t="inlineStr">
        <is>
          <t>Sample Property RR 8.4.26.xlsx</t>
        </is>
      </c>
      <c r="D21" s="5" t="inlineStr">
        <is>
          <t>as-of line</t>
        </is>
      </c>
      <c r="E21" s="5" t="inlineStr">
        <is>
          <t>read</t>
        </is>
      </c>
      <c r="F21" s="12" t="n"/>
      <c r="G21" s="26" t="inlineStr">
        <is>
          <t>Read as the end of the period the roll's own header states.</t>
        </is>
      </c>
    </row>
    <row r="22">
      <c r="A22" s="30" t="inlineStr">
        <is>
          <t>rent_roll.lookback_months</t>
        </is>
      </c>
      <c r="B22" s="5" t="inlineStr">
        <is>
          <t>12</t>
        </is>
      </c>
      <c r="C22" s="5" t="inlineStr">
        <is>
          <t>Not stated in the uploaded documents</t>
        </is>
      </c>
      <c r="D22" s="5" t="inlineStr">
        <is>
          <t>—</t>
        </is>
      </c>
      <c r="E22" s="5" t="inlineStr">
        <is>
          <t>read</t>
        </is>
      </c>
      <c r="F22" s="12" t="n"/>
      <c r="G22" s="26" t="inlineStr">
        <is>
          <t>This demo's default of 12 — the months of lease history the turnover figures look back over. No uploaded document or note set it.</t>
        </is>
      </c>
    </row>
    <row r="23">
      <c r="A23" s="30" t="inlineStr">
        <is>
          <t>rent_roll.new_tenant_tolerance_days</t>
        </is>
      </c>
      <c r="B23" s="5" t="inlineStr">
        <is>
          <t>31</t>
        </is>
      </c>
      <c r="C23" s="5" t="inlineStr">
        <is>
          <t>Not stated in the uploaded documents</t>
        </is>
      </c>
      <c r="D23" s="5" t="inlineStr">
        <is>
          <t>—</t>
        </is>
      </c>
      <c r="E23" s="5" t="inlineStr">
        <is>
          <t>read</t>
        </is>
      </c>
      <c r="F23" s="12" t="n"/>
      <c r="G23" s="26" t="inlineStr">
        <is>
          <t>This demo's default of 31 — the days a lease start may sit from a move-in and still count as the same event. No uploaded document or note set it.</t>
        </is>
      </c>
    </row>
    <row r="24">
      <c r="A24" s="30" t="inlineStr">
        <is>
          <t>rent_roll.units</t>
        </is>
      </c>
      <c r="B24" s="5" t="inlineStr">
        <is>
          <t>334 entries</t>
        </is>
      </c>
      <c r="C24" s="5" t="inlineStr">
        <is>
          <t>Sample Property RR 8.4.26.xlsx</t>
        </is>
      </c>
      <c r="D24" s="5" t="inlineStr">
        <is>
          <t>roll</t>
        </is>
      </c>
      <c r="E24" s="5" t="inlineStr">
        <is>
          <t>read</t>
        </is>
      </c>
      <c r="F24" s="12" t="n"/>
      <c r="G24" s="26" t="inlineStr">
        <is>
          <t>Read from the uploaded rent roll.</t>
        </is>
      </c>
    </row>
    <row r="25">
      <c r="A25" s="30" t="inlineStr">
        <is>
          <t>summary.address_provenance</t>
        </is>
      </c>
      <c r="B25" s="5" t="inlineStr">
        <is>
          <t>Illustrative address — not the asset's real location. The market tabs were pulled for t…</t>
        </is>
      </c>
      <c r="C25" s="5" t="inlineStr">
        <is>
          <t>Illustrative address</t>
        </is>
      </c>
      <c r="D25" s="5" t="inlineStr">
        <is>
          <t>—</t>
        </is>
      </c>
      <c r="E25" s="5" t="inlineStr">
        <is>
          <t>read</t>
        </is>
      </c>
      <c r="F25" s="12" t="n"/>
      <c r="G25" s="26" t="inlineStr">
        <is>
          <t>Illustrative address — not the asset's real location. The market tabs were pulled for this address on 2026-10-06.</t>
        </is>
      </c>
    </row>
    <row r="26">
      <c r="A26" s="30" t="inlineStr">
        <is>
          <t>summary.assessed_value_basis</t>
        </is>
      </c>
      <c r="B26" s="5" t="inlineStr">
        <is>
          <t>MISSING</t>
        </is>
      </c>
      <c r="C26" s="5" t="inlineStr">
        <is>
          <t>Internal pipeline only</t>
        </is>
      </c>
      <c r="D26" s="5" t="inlineStr">
        <is>
          <t>—</t>
        </is>
      </c>
      <c r="E26" s="5" t="inlineStr">
        <is>
          <t>read</t>
        </is>
      </c>
      <c r="F26" s="12" t="n"/>
      <c r="G26" s="26" t="inlineStr">
        <is>
          <t>See parcel: read off the county assessor's portal by the internal pipeline only.</t>
        </is>
      </c>
    </row>
    <row r="27">
      <c r="A27" s="30" t="inlineStr">
        <is>
          <t>summary.assessment_ratio</t>
        </is>
      </c>
      <c r="B27" s="5" t="inlineStr">
        <is>
          <t>0.1</t>
        </is>
      </c>
      <c r="C27" s="5" t="inlineStr">
        <is>
          <t>Vendored county rate table</t>
        </is>
      </c>
      <c r="D27" s="5" t="inlineStr">
        <is>
          <t>property_tax_table.STATE_RULES['AZ']</t>
        </is>
      </c>
      <c r="E27" s="5" t="inlineStr">
        <is>
          <t>read</t>
        </is>
      </c>
      <c r="F27" s="12" t="n"/>
      <c r="G27" s="26" t="inlineStr">
        <is>
          <t>10% — legal class 4.2, residential rental. A.R.S. sec. 42-15003 (class four assessed at 10%); A.R.S. sec. 42-12004 (class four includes residential rental property).</t>
        </is>
      </c>
    </row>
    <row r="28">
      <c r="A28" s="30" t="inlineStr">
        <is>
          <t>summary.city</t>
        </is>
      </c>
      <c r="B28" s="5" t="inlineStr">
        <is>
          <t>Mesa</t>
        </is>
      </c>
      <c r="C28" s="5" t="inlineStr">
        <is>
          <t>Illustrative address</t>
        </is>
      </c>
      <c r="D28" s="5" t="inlineStr">
        <is>
          <t>—</t>
        </is>
      </c>
      <c r="E28" s="5" t="inlineStr">
        <is>
          <t>read</t>
        </is>
      </c>
      <c r="F28" s="12" t="n"/>
      <c r="G28" s="26" t="inlineStr">
        <is>
          <t>Illustrative address — not the asset's real location. The market tabs were pulled for this address on 2026-10-06.</t>
        </is>
      </c>
    </row>
    <row r="29">
      <c r="A29" s="30" t="inlineStr">
        <is>
          <t>summary.construction_status</t>
        </is>
      </c>
      <c r="B29" s="5" t="inlineStr">
        <is>
          <t>MISSING</t>
        </is>
      </c>
      <c r="C29" s="5" t="inlineStr">
        <is>
          <t>Not stated in the uploaded documents</t>
        </is>
      </c>
      <c r="D29" s="5" t="inlineStr">
        <is>
          <t>—</t>
        </is>
      </c>
      <c r="E29" s="5" t="inlineStr">
        <is>
          <t>read</t>
        </is>
      </c>
      <c r="F29" s="12" t="n"/>
      <c r="G29" s="26" t="inlineStr">
        <is>
          <t>No uploaded document stated this, so the value reads MISSING. Nothing was assumed to fill it.</t>
        </is>
      </c>
    </row>
    <row r="30">
      <c r="A30" s="30" t="inlineStr">
        <is>
          <t>summary.county</t>
        </is>
      </c>
      <c r="B30" s="5" t="inlineStr">
        <is>
          <t>Maricopa</t>
        </is>
      </c>
      <c r="C30" s="5" t="inlineStr">
        <is>
          <t>Illustrative address</t>
        </is>
      </c>
      <c r="D30" s="5" t="inlineStr">
        <is>
          <t>—</t>
        </is>
      </c>
      <c r="E30" s="5" t="inlineStr">
        <is>
          <t>read</t>
        </is>
      </c>
      <c r="F30" s="12" t="n"/>
      <c r="G30" s="26" t="inlineStr">
        <is>
          <t>Illustrative address — not the asset's real location. The market tabs were pulled for this address on 2026-10-06.</t>
        </is>
      </c>
    </row>
    <row r="31">
      <c r="A31" s="30" t="inlineStr">
        <is>
          <t>summary.deal_name</t>
        </is>
      </c>
      <c r="B31" s="5" t="inlineStr">
        <is>
          <t>Sample Mesa Apt</t>
        </is>
      </c>
      <c r="C31" s="5" t="inlineStr">
        <is>
          <t>Illustrative name</t>
        </is>
      </c>
      <c r="D31" s="5" t="inlineStr">
        <is>
          <t>—</t>
        </is>
      </c>
      <c r="E31" s="5" t="inlineStr">
        <is>
          <t>read</t>
        </is>
      </c>
      <c r="F31" s="12" t="n"/>
      <c r="G31" s="26" t="inlineStr">
        <is>
          <t>An illustrative name for the public sample. The real asset's name is withheld; the memorandum's own name for it does not appear anywhere in this set.</t>
        </is>
      </c>
    </row>
    <row r="32">
      <c r="A32" s="30" t="inlineStr">
        <is>
          <t>summary.deal_status</t>
        </is>
      </c>
      <c r="B32" s="5" t="inlineStr">
        <is>
          <t>MISSING</t>
        </is>
      </c>
      <c r="C32" s="5" t="inlineStr">
        <is>
          <t>Not stated in the uploaded documents</t>
        </is>
      </c>
      <c r="D32" s="5" t="inlineStr">
        <is>
          <t>—</t>
        </is>
      </c>
      <c r="E32" s="5" t="inlineStr">
        <is>
          <t>read</t>
        </is>
      </c>
      <c r="F32" s="12" t="n"/>
      <c r="G32" s="26" t="inlineStr">
        <is>
          <t>No uploaded document stated this, so the value reads MISSING. Nothing was assumed to fill it.</t>
        </is>
      </c>
    </row>
    <row r="33">
      <c r="A33" s="30" t="inlineStr">
        <is>
          <t>summary.delivery_date</t>
        </is>
      </c>
      <c r="B33" s="5" t="inlineStr">
        <is>
          <t>MISSING</t>
        </is>
      </c>
      <c r="C33" s="5" t="inlineStr">
        <is>
          <t>Not stated in the uploaded documents</t>
        </is>
      </c>
      <c r="D33" s="5" t="inlineStr">
        <is>
          <t>—</t>
        </is>
      </c>
      <c r="E33" s="5" t="inlineStr">
        <is>
          <t>read</t>
        </is>
      </c>
      <c r="F33" s="12" t="n"/>
      <c r="G33" s="26" t="inlineStr">
        <is>
          <t>No uploaded document stated this, so the value reads MISSING. Nothing was assumed to fill it.</t>
        </is>
      </c>
    </row>
    <row r="34">
      <c r="A34" s="30" t="inlineStr">
        <is>
          <t>summary.fair_market_value</t>
        </is>
      </c>
      <c r="B34" s="5" t="inlineStr">
        <is>
          <t>MISSING</t>
        </is>
      </c>
      <c r="C34" s="5" t="inlineStr">
        <is>
          <t>Internal pipeline only</t>
        </is>
      </c>
      <c r="D34" s="5" t="inlineStr">
        <is>
          <t>—</t>
        </is>
      </c>
      <c r="E34" s="5" t="inlineStr">
        <is>
          <t>read</t>
        </is>
      </c>
      <c r="F34" s="12" t="n"/>
      <c r="G34" s="26" t="inlineStr">
        <is>
          <t>The internal pipeline pulls a market value by web lookup; the demo does not reach the web.</t>
        </is>
      </c>
    </row>
    <row r="35">
      <c r="A35" s="30" t="inlineStr">
        <is>
          <t>summary.in_place_rent_avg</t>
        </is>
      </c>
      <c r="B35" s="5" t="inlineStr">
        <is>
          <t>1,456.99</t>
        </is>
      </c>
      <c r="C35" s="5" t="inlineStr">
        <is>
          <t>Sample Property RR 8.4.26.xlsx</t>
        </is>
      </c>
      <c r="D35" s="5" t="inlineStr">
        <is>
          <t>—</t>
        </is>
      </c>
      <c r="E35" s="5" t="inlineStr">
        <is>
          <t>derived</t>
        </is>
      </c>
      <c r="F35" s="5" t="inlineStr">
        <is>
          <t>rent_roll.units</t>
        </is>
      </c>
      <c r="G35" s="26" t="inlineStr">
        <is>
          <t>Unit-weighted across the uploaded roll.</t>
        </is>
      </c>
    </row>
    <row r="36">
      <c r="A36" s="30" t="inlineStr">
        <is>
          <t>summary.listing_brokerage</t>
        </is>
      </c>
      <c r="B36" s="5" t="inlineStr">
        <is>
          <t>Desert Ridge Capital Advisors</t>
        </is>
      </c>
      <c r="C36" s="5" t="inlineStr">
        <is>
          <t>Illustrative name</t>
        </is>
      </c>
      <c r="D36" s="5" t="inlineStr">
        <is>
          <t>—</t>
        </is>
      </c>
      <c r="E36" s="5" t="inlineStr">
        <is>
          <t>read</t>
        </is>
      </c>
      <c r="F36" s="12" t="n"/>
      <c r="G36" s="26" t="inlineStr">
        <is>
          <t>An illustrative name. The real party is withheld from the public sample.</t>
        </is>
      </c>
    </row>
    <row r="37">
      <c r="A37" s="30" t="inlineStr">
        <is>
          <t>summary.market_rent_for_model</t>
        </is>
      </c>
      <c r="B37" s="5" t="inlineStr">
        <is>
          <t>1,344.6</t>
        </is>
      </c>
      <c r="C37" s="5" t="inlineStr">
        <is>
          <t>Sample Property RR 8.4.26.xlsx</t>
        </is>
      </c>
      <c r="D37" s="5" t="inlineStr">
        <is>
          <t>—</t>
        </is>
      </c>
      <c r="E37" s="5" t="inlineStr">
        <is>
          <t>derived</t>
        </is>
      </c>
      <c r="F37" s="5" t="inlineStr">
        <is>
          <t>rent_roll.units</t>
        </is>
      </c>
      <c r="G37" s="26" t="inlineStr">
        <is>
          <t>Unit-weighted across the uploaded roll.</t>
        </is>
      </c>
    </row>
    <row r="38">
      <c r="A38" s="30" t="inlineStr">
        <is>
          <t>summary.msa</t>
        </is>
      </c>
      <c r="B38" s="5" t="inlineStr">
        <is>
          <t>Phoenix MSA</t>
        </is>
      </c>
      <c r="C38" s="5" t="inlineStr">
        <is>
          <t>Illustrative address</t>
        </is>
      </c>
      <c r="D38" s="5" t="inlineStr">
        <is>
          <t>—</t>
        </is>
      </c>
      <c r="E38" s="5" t="inlineStr">
        <is>
          <t>read</t>
        </is>
      </c>
      <c r="F38" s="12" t="n"/>
      <c r="G38" s="26" t="inlineStr">
        <is>
          <t>Illustrative address — not the asset's real location. The market tabs were pulled for this address on 2026-10-06.</t>
        </is>
      </c>
    </row>
    <row r="39">
      <c r="A39" s="30" t="inlineStr">
        <is>
          <t>summary.pricing_guidance</t>
        </is>
      </c>
      <c r="B39" s="5" t="inlineStr">
        <is>
          <t>$215,000 per unit (illustrative)</t>
        </is>
      </c>
      <c r="C39" s="5" t="inlineStr">
        <is>
          <t>Illustrative price</t>
        </is>
      </c>
      <c r="D39" s="5" t="inlineStr">
        <is>
          <t>—</t>
        </is>
      </c>
      <c r="E39" s="5" t="inlineStr">
        <is>
          <t>read</t>
        </is>
      </c>
      <c r="F39" s="12" t="n"/>
      <c r="G39" s="26" t="inlineStr">
        <is>
          <t>Every price and cap rate below is illustrative. The per-unit price is a round number chosen for the sample inside the band a real per-unit sale price occupies; it is not a quote, an offer, or a broker's guidance.</t>
        </is>
      </c>
    </row>
    <row r="40">
      <c r="A40" s="30" t="inlineStr">
        <is>
          <t>summary.product_detail</t>
        </is>
      </c>
      <c r="B40" s="5" t="inlineStr">
        <is>
          <t>Diversified mix of one-, two-, and three-bedroom residences averaging 856 square feet o…</t>
        </is>
      </c>
      <c r="C40" s="5" t="inlineStr">
        <is>
          <t>Sample Property Offering Memorandum.pdf</t>
        </is>
      </c>
      <c r="D40" s="5" t="inlineStr">
        <is>
          <t>p.3</t>
        </is>
      </c>
      <c r="E40" s="5" t="inlineStr">
        <is>
          <t>read</t>
        </is>
      </c>
      <c r="F40" s="12" t="n"/>
      <c r="G40" s="26" t="inlineStr">
        <is>
          <t>the property offers a diversified mix of 
one-, two-, and three-bedroom residences averaging 856 square 
feet</t>
        </is>
      </c>
    </row>
    <row r="41">
      <c r="A41" s="30" t="inlineStr">
        <is>
          <t>summary.product_type</t>
        </is>
      </c>
      <c r="B41" s="5" t="inlineStr">
        <is>
          <t>Garden-style multifamily</t>
        </is>
      </c>
      <c r="C41" s="5" t="inlineStr">
        <is>
          <t>Sample Property Offering Memorandum.pdf</t>
        </is>
      </c>
      <c r="D41" s="5" t="inlineStr">
        <is>
          <t>p.3</t>
        </is>
      </c>
      <c r="E41" s="5" t="inlineStr">
        <is>
          <t>read</t>
        </is>
      </c>
      <c r="F41" s="12" t="n"/>
      <c r="G41" s="26" t="inlineStr">
        <is>
          <t>Stated in the memorandum; withheld from the public sample because it identifies the real asset.</t>
        </is>
      </c>
    </row>
    <row r="42">
      <c r="A42" s="30" t="inlineStr">
        <is>
          <t>summary.school_elementary_name</t>
        </is>
      </c>
      <c r="B42" s="5" t="inlineStr">
        <is>
          <t>Porter Elementary School</t>
        </is>
      </c>
      <c r="C42" s="5" t="inlineStr">
        <is>
          <t>Internal underwriting agent — attendance-zone school lookup</t>
        </is>
      </c>
      <c r="D42" s="5" t="inlineStr">
        <is>
          <t>2151 E Southern Ave, Mesa, AZ 85204 on 2026-09-14</t>
        </is>
      </c>
      <c r="E42" s="5" t="inlineStr">
        <is>
          <t>read</t>
        </is>
      </c>
      <c r="F42" s="12" t="n"/>
      <c r="G42" s="26" t="inlineStr">
        <is>
          <t>Looked up for the illustrative address by the internal underwriting agent; the public demo does not run this on an uploaded deal.</t>
        </is>
      </c>
    </row>
    <row r="43">
      <c r="A43" s="30" t="inlineStr">
        <is>
          <t>summary.school_high_name</t>
        </is>
      </c>
      <c r="B43" s="5" t="inlineStr">
        <is>
          <t>Mesa High School</t>
        </is>
      </c>
      <c r="C43" s="5" t="inlineStr">
        <is>
          <t>Internal underwriting agent — attendance-zone school lookup</t>
        </is>
      </c>
      <c r="D43" s="5" t="inlineStr">
        <is>
          <t>2151 E Southern Ave, Mesa, AZ 85204 on 2026-09-14</t>
        </is>
      </c>
      <c r="E43" s="5" t="inlineStr">
        <is>
          <t>read</t>
        </is>
      </c>
      <c r="F43" s="12" t="n"/>
      <c r="G43" s="26" t="inlineStr">
        <is>
          <t>Looked up for the illustrative address by the internal underwriting agent; the public demo does not run this on an uploaded deal.</t>
        </is>
      </c>
    </row>
    <row r="44">
      <c r="A44" s="30" t="inlineStr">
        <is>
          <t>summary.school_middle_name</t>
        </is>
      </c>
      <c r="B44" s="5" t="inlineStr">
        <is>
          <t>Taylor Junior High School</t>
        </is>
      </c>
      <c r="C44" s="5" t="inlineStr">
        <is>
          <t>Internal underwriting agent — attendance-zone school lookup</t>
        </is>
      </c>
      <c r="D44" s="5" t="inlineStr">
        <is>
          <t>2151 E Southern Ave, Mesa, AZ 85204 on 2026-09-14</t>
        </is>
      </c>
      <c r="E44" s="5" t="inlineStr">
        <is>
          <t>read</t>
        </is>
      </c>
      <c r="F44" s="12" t="n"/>
      <c r="G44" s="26" t="inlineStr">
        <is>
          <t>Looked up for the illustrative address by the internal underwriting agent; the public demo does not run this on an uploaded deal.</t>
        </is>
      </c>
    </row>
    <row r="45">
      <c r="A45" s="30" t="inlineStr">
        <is>
          <t>summary.seller_entity</t>
        </is>
      </c>
      <c r="B45" s="5" t="inlineStr">
        <is>
          <t>Sonoran Residential Holdings LLC</t>
        </is>
      </c>
      <c r="C45" s="5" t="inlineStr">
        <is>
          <t>Illustrative name</t>
        </is>
      </c>
      <c r="D45" s="5" t="inlineStr">
        <is>
          <t>—</t>
        </is>
      </c>
      <c r="E45" s="5" t="inlineStr">
        <is>
          <t>read</t>
        </is>
      </c>
      <c r="F45" s="12" t="n"/>
      <c r="G45" s="26" t="inlineStr">
        <is>
          <t>An illustrative name. The real party is withheld from the public sample.</t>
        </is>
      </c>
    </row>
    <row r="46">
      <c r="A46" s="30" t="inlineStr">
        <is>
          <t>summary.state</t>
        </is>
      </c>
      <c r="B46" s="5" t="inlineStr">
        <is>
          <t>AZ</t>
        </is>
      </c>
      <c r="C46" s="5" t="inlineStr">
        <is>
          <t>Illustrative address</t>
        </is>
      </c>
      <c r="D46" s="5" t="inlineStr">
        <is>
          <t>—</t>
        </is>
      </c>
      <c r="E46" s="5" t="inlineStr">
        <is>
          <t>read</t>
        </is>
      </c>
      <c r="F46" s="12" t="n"/>
      <c r="G46" s="26" t="inlineStr">
        <is>
          <t>Illustrative address — not the asset's real location. The market tabs were pulled for this address on 2026-10-06.</t>
        </is>
      </c>
    </row>
    <row r="47">
      <c r="A47" s="30" t="inlineStr">
        <is>
          <t>summary.street_address</t>
        </is>
      </c>
      <c r="B47" s="5" t="inlineStr">
        <is>
          <t>2151 E Southern Ave</t>
        </is>
      </c>
      <c r="C47" s="5" t="inlineStr">
        <is>
          <t>Illustrative address</t>
        </is>
      </c>
      <c r="D47" s="5" t="inlineStr">
        <is>
          <t>—</t>
        </is>
      </c>
      <c r="E47" s="5" t="inlineStr">
        <is>
          <t>read</t>
        </is>
      </c>
      <c r="F47" s="12" t="n"/>
      <c r="G47" s="26" t="inlineStr">
        <is>
          <t>Illustrative address — not the asset's real location. The market tabs were pulled for this address on 2026-10-06.</t>
        </is>
      </c>
    </row>
    <row r="48">
      <c r="A48" s="30" t="inlineStr">
        <is>
          <t>summary.structure</t>
        </is>
      </c>
      <c r="B48" s="5" t="inlineStr">
        <is>
          <t>1 &amp; 2 stories</t>
        </is>
      </c>
      <c r="C48" s="5" t="inlineStr">
        <is>
          <t>Sample Property Offering Memorandum.pdf</t>
        </is>
      </c>
      <c r="D48" s="5" t="inlineStr">
        <is>
          <t>p.10</t>
        </is>
      </c>
      <c r="E48" s="5" t="inlineStr">
        <is>
          <t>read</t>
        </is>
      </c>
      <c r="F48" s="12" t="n"/>
      <c r="G48" s="26" t="inlineStr">
        <is>
          <t>Number of Stories 1 &amp; 2</t>
        </is>
      </c>
    </row>
    <row r="49">
      <c r="A49" s="30" t="inlineStr">
        <is>
          <t>summary.tax_area_code</t>
        </is>
      </c>
      <c r="B49" s="5" t="inlineStr">
        <is>
          <t>MISSING</t>
        </is>
      </c>
      <c r="C49" s="5" t="inlineStr">
        <is>
          <t>Internal pipeline only</t>
        </is>
      </c>
      <c r="D49" s="5" t="inlineStr">
        <is>
          <t>—</t>
        </is>
      </c>
      <c r="E49" s="5" t="inlineStr">
        <is>
          <t>read</t>
        </is>
      </c>
      <c r="F49" s="12" t="n"/>
      <c r="G49" s="26" t="inlineStr">
        <is>
          <t>See parcel: read off the county assessor's portal by the internal pipeline only.</t>
        </is>
      </c>
    </row>
    <row r="50">
      <c r="A50" s="30" t="inlineStr">
        <is>
          <t>summary.tax_basis_label</t>
        </is>
      </c>
      <c r="B50" s="5" t="inlineStr">
        <is>
          <t>Limited property value (LPV), per the county assessor</t>
        </is>
      </c>
      <c r="C50" s="5" t="inlineStr">
        <is>
          <t>Vendored county rate table</t>
        </is>
      </c>
      <c r="D50" s="5" t="inlineStr">
        <is>
          <t>property_tax_table.STATE_RULES['AZ']</t>
        </is>
      </c>
      <c r="E50" s="5" t="inlineStr">
        <is>
          <t>read</t>
        </is>
      </c>
      <c r="F50" s="12" t="n"/>
      <c r="G50" s="26" t="inlineStr">
        <is>
          <t>What the assessed basis is in this state.</t>
        </is>
      </c>
    </row>
    <row r="51">
      <c r="A51" s="30" t="inlineStr">
        <is>
          <t>summary.tax_basis_note</t>
        </is>
      </c>
      <c r="B51" s="5" t="inlineStr">
        <is>
          <t>Arizona taxes the limited property value, not the price. Under Proposition 117 (Ariz. C…</t>
        </is>
      </c>
      <c r="C51" s="5" t="inlineStr">
        <is>
          <t>Vendored county rate table</t>
        </is>
      </c>
      <c r="D51" s="5" t="inlineStr">
        <is>
          <t>property_tax_table.STATE_RULES['AZ']</t>
        </is>
      </c>
      <c r="E51" s="5" t="inlineStr">
        <is>
          <t>read</t>
        </is>
      </c>
      <c r="F51" s="12" t="n"/>
      <c r="G51" s="26" t="inlineStr">
        <is>
          <t>How the basis behaves on a sale, with the authority.</t>
        </is>
      </c>
    </row>
    <row r="52">
      <c r="A52" s="30" t="inlineStr">
        <is>
          <t>summary.tax_billed_amount</t>
        </is>
      </c>
      <c r="B52" s="5" t="inlineStr">
        <is>
          <t>249,122</t>
        </is>
      </c>
      <c r="C52" s="5" t="inlineStr">
        <is>
          <t>Sample Property Offering Memorandum.pdf</t>
        </is>
      </c>
      <c r="D52" s="5" t="inlineStr">
        <is>
          <t>p.10</t>
        </is>
      </c>
      <c r="E52" s="5" t="inlineStr">
        <is>
          <t>read</t>
        </is>
      </c>
      <c r="F52" s="12" t="n"/>
      <c r="G52" s="26" t="inlineStr">
        <is>
          <t>2025 Property Tax $249,122</t>
        </is>
      </c>
    </row>
    <row r="53">
      <c r="A53" s="30" t="inlineStr">
        <is>
          <t>summary.tax_billed_year</t>
        </is>
      </c>
      <c r="B53" s="5" t="inlineStr">
        <is>
          <t>2,025</t>
        </is>
      </c>
      <c r="C53" s="5" t="inlineStr">
        <is>
          <t>Sample Property Offering Memorandum.pdf</t>
        </is>
      </c>
      <c r="D53" s="5" t="inlineStr">
        <is>
          <t>p.10</t>
        </is>
      </c>
      <c r="E53" s="5" t="inlineStr">
        <is>
          <t>read</t>
        </is>
      </c>
      <c r="F53" s="12" t="n"/>
      <c r="G53" s="26" t="inlineStr">
        <is>
          <t>2025 Property Tax $249,122</t>
        </is>
      </c>
    </row>
    <row r="54">
      <c r="A54" s="30" t="inlineStr">
        <is>
          <t>summary.tax_divisor</t>
        </is>
      </c>
      <c r="B54" s="5" t="inlineStr">
        <is>
          <t>100</t>
        </is>
      </c>
      <c r="C54" s="5" t="inlineStr">
        <is>
          <t>Vendored county rate table</t>
        </is>
      </c>
      <c r="D54" s="5" t="inlineStr">
        <is>
          <t>property_tax_table.STATE_RULES['AZ']</t>
        </is>
      </c>
      <c r="E54" s="5" t="inlineStr">
        <is>
          <t>read</t>
        </is>
      </c>
      <c r="F54" s="12" t="n"/>
      <c r="G54" s="26" t="inlineStr">
        <is>
          <t>The rate's unit in Arizona: per $100 of assessed value.</t>
        </is>
      </c>
    </row>
    <row r="55">
      <c r="A55" s="30" t="inlineStr">
        <is>
          <t>summary.tax_exemption</t>
        </is>
      </c>
      <c r="B55" s="5" t="inlineStr">
        <is>
          <t>MISSING</t>
        </is>
      </c>
      <c r="C55" s="5" t="inlineStr">
        <is>
          <t>Internal pipeline only</t>
        </is>
      </c>
      <c r="D55" s="5" t="inlineStr">
        <is>
          <t>—</t>
        </is>
      </c>
      <c r="E55" s="5" t="inlineStr">
        <is>
          <t>read</t>
        </is>
      </c>
      <c r="F55" s="12" t="n"/>
      <c r="G55" s="26" t="inlineStr">
        <is>
          <t>See parcel: read off the county assessor's portal by the internal pipeline only.</t>
        </is>
      </c>
    </row>
    <row r="56">
      <c r="A56" s="30" t="inlineStr">
        <is>
          <t>summary.tax_parcel_id</t>
        </is>
      </c>
      <c r="B56" s="5" t="inlineStr">
        <is>
          <t>301-04-002K</t>
        </is>
      </c>
      <c r="C56" s="5" t="inlineStr">
        <is>
          <t>Sample Property Offering Memorandum.pdf</t>
        </is>
      </c>
      <c r="D56" s="5" t="inlineStr">
        <is>
          <t>p.10</t>
        </is>
      </c>
      <c r="E56" s="5" t="inlineStr">
        <is>
          <t>read</t>
        </is>
      </c>
      <c r="F56" s="12" t="n"/>
      <c r="G56" s="26" t="inlineStr">
        <is>
          <t>Tax Parcel Number 301-04-002K</t>
        </is>
      </c>
    </row>
    <row r="57">
      <c r="A57" s="30" t="inlineStr">
        <is>
          <t>summary.tax_per_unit_flag</t>
        </is>
      </c>
      <c r="B57" s="5" t="inlineStr">
        <is>
          <t>In band (the statement's line per unit): $717 per unit a year is inside the AZ band of …</t>
        </is>
      </c>
      <c r="C57" s="5" t="inlineStr">
        <is>
          <t>Vendored county rate table</t>
        </is>
      </c>
      <c r="D57" s="5" t="inlineStr">
        <is>
          <t>property_tax_table.band_check</t>
        </is>
      </c>
      <c r="E57" s="5" t="inlineStr">
        <is>
          <t>derived</t>
        </is>
      </c>
      <c r="F57" s="5" t="inlineStr">
        <is>
          <t>summary.tax_statement_amount, summary.unit_count, summary.state</t>
        </is>
      </c>
      <c r="G57" s="26" t="inlineStr">
        <is>
          <t>A sanity check against the state's typical per-unit range. It flags; it never changes a figure.</t>
        </is>
      </c>
    </row>
    <row r="58">
      <c r="A58" s="30" t="inlineStr">
        <is>
          <t>summary.tax_rate_as_billed</t>
        </is>
      </c>
      <c r="B58" s="5" t="inlineStr">
        <is>
          <t>10.26</t>
        </is>
      </c>
      <c r="C58" s="5" t="inlineStr">
        <is>
          <t>Vendored county rate table</t>
        </is>
      </c>
      <c r="D58" s="5" t="inlineStr">
        <is>
          <t>property_tax_table.COUNTY_RATES[('AZ', 'maricopa')]</t>
        </is>
      </c>
      <c r="E58" s="5" t="inlineStr">
        <is>
          <t>read</t>
        </is>
      </c>
      <c r="F58" s="12" t="n"/>
      <c r="G58" s="26" t="inlineStr">
        <is>
          <t>Tax area code 971300 — City of Phoenix / Deer Valley Unified School District #97, tax year 2025. Maricopa County, '2025 Tax Rates, Maricopa County, Arizona' (the treasurer's rate table by tax area code), row 971300: primary 6.7007, approx residential primary 5.1401, secondary 3.5566. Verified 2026-09-04.</t>
        </is>
      </c>
    </row>
    <row r="59">
      <c r="A59" s="30" t="inlineStr">
        <is>
          <t>summary.tax_rate_evidence</t>
        </is>
      </c>
      <c r="B59" s="5" t="inlineStr">
        <is>
          <t>Vendored county rate table: 10.2573 per $100 of assessed value, tax year 2025 — Tax are…</t>
        </is>
      </c>
      <c r="C59" s="5" t="inlineStr">
        <is>
          <t>Vendored county rate table</t>
        </is>
      </c>
      <c r="D59" s="5" t="inlineStr">
        <is>
          <t>property_tax_table.evidence_text</t>
        </is>
      </c>
      <c r="E59" s="5" t="inlineStr">
        <is>
          <t>derived</t>
        </is>
      </c>
      <c r="F59" s="5" t="inlineStr">
        <is>
          <t>summary.state, summary.county, summary.tax_parcel_id, summary.tax_billed_amount, summary.tax_billed_year</t>
        </is>
      </c>
      <c r="G59" s="26" t="inlineStr">
        <is>
          <t>The citation, tax year and jurisdiction stack behind the rate, or the honest note that none is on file. Also records what the uploaded document stated for the field(s) it cites.</t>
        </is>
      </c>
    </row>
    <row r="60">
      <c r="A60" s="30" t="inlineStr">
        <is>
          <t>summary.tax_rate_year</t>
        </is>
      </c>
      <c r="B60" s="5" t="inlineStr">
        <is>
          <t>2,025</t>
        </is>
      </c>
      <c r="C60" s="5" t="inlineStr">
        <is>
          <t>Vendored county rate table</t>
        </is>
      </c>
      <c r="D60" s="5" t="inlineStr">
        <is>
          <t>property_tax_table.COUNTY_RATES[('AZ', 'maricopa')]</t>
        </is>
      </c>
      <c r="E60" s="5" t="inlineStr">
        <is>
          <t>read</t>
        </is>
      </c>
      <c r="F60" s="12" t="n"/>
      <c r="G60" s="26" t="inlineStr">
        <is>
          <t>The tax year of the rate on file. A bill from another year is displayed, not tied out.</t>
        </is>
      </c>
    </row>
    <row r="61">
      <c r="A61" s="30" t="inlineStr">
        <is>
          <t>summary.tax_statement_amount</t>
        </is>
      </c>
      <c r="B61" s="5" t="inlineStr">
        <is>
          <t>239,566.79</t>
        </is>
      </c>
      <c r="C61" s="5" t="inlineStr">
        <is>
          <t>Sample Property T-12 June 26.xlsx</t>
        </is>
      </c>
      <c r="D61" s="5" t="inlineStr">
        <is>
          <t>Property Taxes lines</t>
        </is>
      </c>
      <c r="E61" s="5" t="inlineStr">
        <is>
          <t>computed</t>
        </is>
      </c>
      <c r="F61" s="5" t="inlineStr">
        <is>
          <t>t12.rows</t>
        </is>
      </c>
      <c r="G61" s="26" t="inlineStr">
        <is>
          <t>The statement's lines categorised as Property Taxes, summed over its twelve months. As billed in the statement, not the county's bill.</t>
        </is>
      </c>
    </row>
    <row r="62">
      <c r="A62" s="30" t="inlineStr">
        <is>
          <t>summary.unit_count</t>
        </is>
      </c>
      <c r="B62" s="5" t="inlineStr">
        <is>
          <t>334</t>
        </is>
      </c>
      <c r="C62" s="5" t="inlineStr">
        <is>
          <t>Sample Property RR 8.4.26.xlsx</t>
        </is>
      </c>
      <c r="D62" s="5" t="inlineStr">
        <is>
          <t>—</t>
        </is>
      </c>
      <c r="E62" s="5" t="inlineStr">
        <is>
          <t>derived</t>
        </is>
      </c>
      <c r="F62" s="5" t="inlineStr">
        <is>
          <t>rent_roll.units</t>
        </is>
      </c>
      <c r="G62" s="26" t="inlineStr">
        <is>
          <t>Counted from the rows of the uploaded rent roll.</t>
        </is>
      </c>
    </row>
    <row r="63">
      <c r="A63" s="30" t="inlineStr">
        <is>
          <t>summary.year_built</t>
        </is>
      </c>
      <c r="B63" s="5" t="inlineStr">
        <is>
          <t>1,981</t>
        </is>
      </c>
      <c r="C63" s="5" t="inlineStr">
        <is>
          <t>Sample Property Offering Memorandum.pdf</t>
        </is>
      </c>
      <c r="D63" s="5" t="inlineStr">
        <is>
          <t>p.10</t>
        </is>
      </c>
      <c r="E63" s="5" t="inlineStr">
        <is>
          <t>read</t>
        </is>
      </c>
      <c r="F63" s="12" t="n"/>
      <c r="G63" s="26" t="inlineStr">
        <is>
          <t>Y ear Built 1981</t>
        </is>
      </c>
    </row>
    <row r="64">
      <c r="A64" s="30" t="inlineStr">
        <is>
          <t>summary.zip</t>
        </is>
      </c>
      <c r="B64" s="5" t="inlineStr">
        <is>
          <t>85204</t>
        </is>
      </c>
      <c r="C64" s="5" t="inlineStr">
        <is>
          <t>Illustrative address</t>
        </is>
      </c>
      <c r="D64" s="5" t="inlineStr">
        <is>
          <t>—</t>
        </is>
      </c>
      <c r="E64" s="5" t="inlineStr">
        <is>
          <t>read</t>
        </is>
      </c>
      <c r="F64" s="12" t="n"/>
      <c r="G64" s="26" t="inlineStr">
        <is>
          <t>Illustrative address — not the asset's real location. The market tabs were pulled for this address on 2026-10-06.</t>
        </is>
      </c>
    </row>
    <row r="65">
      <c r="A65" s="30" t="inlineStr">
        <is>
          <t>supply.projects</t>
        </is>
      </c>
      <c r="B65" s="5" t="inlineStr">
        <is>
          <t>33 entries</t>
        </is>
      </c>
      <c r="C65" s="5" t="inlineStr">
        <is>
          <t>Public permit and entitlement records (the operator's supply pipeline), via the market-report service</t>
        </is>
      </c>
      <c r="D65" s="5" t="inlineStr">
        <is>
          <t>POST /report (format json)</t>
        </is>
      </c>
      <c r="E65" s="5" t="inlineStr">
        <is>
          <t>derived</t>
        </is>
      </c>
      <c r="F65" s="5" t="inlineStr">
        <is>
          <t>supply.rings</t>
        </is>
      </c>
      <c r="G65" s="26" t="inlineStr">
        <is>
          <t>The developments the counts are made of, within 3 mi: one row per development, reconciled across the pipeline's lifecycle layers and shown at the furthest stage any layer carries.</t>
        </is>
      </c>
    </row>
    <row r="66">
      <c r="A66" s="30" t="inlineStr">
        <is>
          <t>supply.rings</t>
        </is>
      </c>
      <c r="B66" s="5" t="inlineStr">
        <is>
          <t>8 entries</t>
        </is>
      </c>
      <c r="C66" s="5" t="inlineStr">
        <is>
          <t>Public permit and entitlement records (the operator's supply pipeline), via the market-report service</t>
        </is>
      </c>
      <c r="D66" s="5" t="inlineStr">
        <is>
          <t>POST /report (format json)</t>
        </is>
      </c>
      <c r="E66" s="5" t="inlineStr">
        <is>
          <t>read</t>
        </is>
      </c>
      <c r="F66" s="12" t="n"/>
      <c r="G66" s="26" t="inlineStr">
        <is>
          <t>Projects and units by cumulative ring and tracked stage, counted from the service's project rows.</t>
        </is>
      </c>
    </row>
    <row r="67">
      <c r="A67" s="30" t="inlineStr">
        <is>
          <t>t12.month_labels</t>
        </is>
      </c>
      <c r="B67" s="5" t="inlineStr">
        <is>
          <t>12 entries</t>
        </is>
      </c>
      <c r="C67" s="5" t="inlineStr">
        <is>
          <t>Sample Property T-12 June 26.xlsx</t>
        </is>
      </c>
      <c r="D67" s="5" t="inlineStr">
        <is>
          <t>statement</t>
        </is>
      </c>
      <c r="E67" s="5" t="inlineStr">
        <is>
          <t>read</t>
        </is>
      </c>
      <c r="F67" s="12" t="n"/>
      <c r="G67" s="26" t="inlineStr">
        <is>
          <t>Read from the uploaded statement.</t>
        </is>
      </c>
    </row>
    <row r="68">
      <c r="A68" s="30" t="inlineStr">
        <is>
          <t>t12.source_subtotals</t>
        </is>
      </c>
      <c r="B68" s="5" t="inlineStr">
        <is>
          <t>4 keys</t>
        </is>
      </c>
      <c r="C68" s="5" t="inlineStr">
        <is>
          <t>Sample Property T-12 June 26.xlsx</t>
        </is>
      </c>
      <c r="D68" s="5" t="inlineStr">
        <is>
          <t>header block</t>
        </is>
      </c>
      <c r="E68" s="5" t="inlineStr">
        <is>
          <t>read</t>
        </is>
      </c>
      <c r="F68" s="12" t="n"/>
      <c r="G68" s="31" t="n"/>
    </row>
    <row r="69">
      <c r="A69" s="30" t="inlineStr">
        <is>
          <t>t12.units</t>
        </is>
      </c>
      <c r="B69" s="5" t="inlineStr">
        <is>
          <t>334</t>
        </is>
      </c>
      <c r="C69" s="5" t="inlineStr">
        <is>
          <t>Sample Property T-12 June 26.xlsx</t>
        </is>
      </c>
      <c r="D69" s="5" t="inlineStr">
        <is>
          <t>statement</t>
        </is>
      </c>
      <c r="E69" s="5" t="inlineStr">
        <is>
          <t>read</t>
        </is>
      </c>
      <c r="F69" s="12" t="n"/>
      <c r="G69" s="26" t="inlineStr">
        <is>
          <t>Read from the uploaded statement.</t>
        </is>
      </c>
    </row>
    <row r="70">
      <c r="A70" s="30" t="inlineStr">
        <is>
          <t>trade_out.rows</t>
        </is>
      </c>
      <c r="B70" s="5" t="inlineStr">
        <is>
          <t>0 entries</t>
        </is>
      </c>
      <c r="C70" s="5" t="inlineStr">
        <is>
          <t>Internal pipeline only</t>
        </is>
      </c>
      <c r="D70" s="5" t="inlineStr">
        <is>
          <t>—</t>
        </is>
      </c>
      <c r="E70" s="5" t="inlineStr">
        <is>
          <t>read</t>
        </is>
      </c>
      <c r="F70" s="12" t="n"/>
      <c r="G70" s="26" t="inlineStr">
        <is>
          <t>The internal pipeline reads a lease trade-out report (new versus renewal rents); the demo does not ask for 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AI Underwriting Pipeline</dc:creator>
  <dcterms:created xsi:type="dcterms:W3CDTF">2026-09-14T00:00:00Z</dcterms:created>
  <dcterms:modified xsi:type="dcterms:W3CDTF">2026-09-14T00:00:00Z</dcterms:modified>
  <cp:lastModifiedBy>AI Underwriting Pipeline</cp:lastModifiedBy>
</cp:coreProperties>
</file>